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workbookProtection workbookAlgorithmName="SHA-512" workbookHashValue="YO/GUcZwBYFnXcKghEsCxLA6scj/kiEfyqFPg9KOlDwyEdsHSpHv2aSL7iSsm30nNuMOLmhBgOPPPxQuqlxDcg==" workbookSaltValue="YunO/8R06GQyjmGIf2cI0w==" workbookSpinCount="100000" lockStructure="1"/>
  <bookViews>
    <workbookView xWindow="-120" yWindow="-120" windowWidth="29040" windowHeight="15840" activeTab="3"/>
  </bookViews>
  <sheets>
    <sheet name="Indice" sheetId="1" r:id="rId1"/>
    <sheet name="Trimestre 1" sheetId="2" r:id="rId2"/>
    <sheet name="Trimestre 2" sheetId="3" r:id="rId3"/>
    <sheet name="Trimestre 3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3" i="4" l="1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G24" i="4"/>
  <c r="H24" i="4" s="1"/>
  <c r="G23" i="4"/>
  <c r="H23" i="4" s="1"/>
  <c r="H22" i="4"/>
  <c r="G22" i="4"/>
  <c r="G21" i="4"/>
  <c r="H21" i="4" s="1"/>
  <c r="G20" i="4"/>
  <c r="H20" i="4" s="1"/>
  <c r="G19" i="4"/>
  <c r="H19" i="4" s="1"/>
  <c r="H18" i="4"/>
  <c r="G18" i="4"/>
  <c r="G17" i="4"/>
  <c r="H17" i="4" s="1"/>
  <c r="G16" i="4"/>
  <c r="H16" i="4" s="1"/>
  <c r="G15" i="4"/>
  <c r="H15" i="4" s="1"/>
  <c r="H14" i="4"/>
  <c r="G14" i="4"/>
  <c r="G13" i="4"/>
  <c r="H13" i="4" s="1"/>
  <c r="G12" i="4"/>
  <c r="H12" i="4" s="1"/>
  <c r="G11" i="4"/>
  <c r="H11" i="4" s="1"/>
  <c r="H10" i="4"/>
  <c r="G10" i="4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H22" i="3"/>
  <c r="G22" i="3"/>
  <c r="G21" i="3"/>
  <c r="H21" i="3" s="1"/>
  <c r="G20" i="3"/>
  <c r="H20" i="3" s="1"/>
  <c r="H19" i="3"/>
  <c r="G19" i="3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/>
  <c r="G11" i="2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6" i="2"/>
  <c r="H11" i="2"/>
  <c r="H7" i="2"/>
  <c r="B15" i="1"/>
  <c r="C1" i="2"/>
  <c r="B13" i="1" s="1"/>
  <c r="B1" i="2"/>
  <c r="C13" i="1" s="1"/>
  <c r="C9" i="1" l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<sst xmlns="http://schemas.openxmlformats.org/spreadsheetml/2006/main" count="112" uniqueCount="66">
  <si>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</si>
  <si>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</si>
  <si>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</si>
  <si>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</si>
  <si>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</si>
  <si>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</si>
  <si>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</si>
  <si>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</si>
  <si>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</si>
  <si>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</si>
  <si>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</si>
  <si>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</si>
  <si>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</si>
  <si>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</si>
  <si>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</si>
  <si>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</si>
  <si>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INDICE DI TEMPESTIVITA' DEI PAGAMENTI</t>
  </si>
  <si>
    <t>Ammontare complessivo dei debiti</t>
  </si>
  <si>
    <t>Numero delle imprese creditrici</t>
  </si>
  <si>
    <t>ISTITUTO COMPRENSIVO GENAZZANO G. GARIBALDI</t>
  </si>
  <si>
    <t>00030 GENAZZANO (RM) VIA DELLA SIGNORETTA C.F. 93008720588 C.M. RMIC8AD00T</t>
  </si>
  <si>
    <t>46611 del 23/12/2020</t>
  </si>
  <si>
    <t>827IA del 27/12/2020</t>
  </si>
  <si>
    <t>33/2021 del 12/01/2021</t>
  </si>
  <si>
    <t>0093/EL del 16/12/2020</t>
  </si>
  <si>
    <t>201/FP del 03/12/2020</t>
  </si>
  <si>
    <t>8N00014912 del 12/01/2021</t>
  </si>
  <si>
    <t>104IE del 11/02/2021</t>
  </si>
  <si>
    <t>FPA 22/21 del 19/01/2021</t>
  </si>
  <si>
    <t>11/PA del 18/01/2021</t>
  </si>
  <si>
    <t>1021012556 del 04/02/2021</t>
  </si>
  <si>
    <t>6/3 del 02/02/2021</t>
  </si>
  <si>
    <t>181IE del 24/02/2021</t>
  </si>
  <si>
    <t>EFAT/2021/0726 del 24/02/2021</t>
  </si>
  <si>
    <t>01344/21 del 25/02/2021</t>
  </si>
  <si>
    <t>28/PA del 24/02/2021</t>
  </si>
  <si>
    <t>V2/518573 del 03/03/2021</t>
  </si>
  <si>
    <t>FPA_677-21 del 10/03/2021</t>
  </si>
  <si>
    <t>8N00070174 del 11/03/2021</t>
  </si>
  <si>
    <t>69IA del 05/03/2021</t>
  </si>
  <si>
    <t>238IE del 05/03/2021</t>
  </si>
  <si>
    <t>1021049033 del 05/03/2021</t>
  </si>
  <si>
    <t>63/PA del 09/04/2021</t>
  </si>
  <si>
    <t>1021100942 del 23/04/2021</t>
  </si>
  <si>
    <t>1021072076 del 30/03/2021</t>
  </si>
  <si>
    <t>FPA 1/21 del 30/04/2021</t>
  </si>
  <si>
    <t>8N00122571 del 11/05/2021</t>
  </si>
  <si>
    <t>353/FE del 07/05/2021</t>
  </si>
  <si>
    <t>0073/EL del 19/05/2021</t>
  </si>
  <si>
    <t>0074/EL del 19/05/2021</t>
  </si>
  <si>
    <t>18/PA del 21/05/2021</t>
  </si>
  <si>
    <t>V2/543515 del 31/05/2021</t>
  </si>
  <si>
    <t>131/FP del 22/06/2021</t>
  </si>
  <si>
    <t>201/001 del 30/06/2021</t>
  </si>
  <si>
    <t>132/FP del 22/06/2021</t>
  </si>
  <si>
    <t>1021161444 del 25/06/2021</t>
  </si>
  <si>
    <t>791IE del 21/06/2021</t>
  </si>
  <si>
    <t>271IA del 17/06/2021</t>
  </si>
  <si>
    <t>1/215 del 23/06/2021</t>
  </si>
  <si>
    <t>8N00172752 del 10/07/2021</t>
  </si>
  <si>
    <t>128/PA del 16/07/2021</t>
  </si>
  <si>
    <t>122/PA del 15/07/2021</t>
  </si>
  <si>
    <t>1021174542 del 20/07/2021</t>
  </si>
  <si>
    <t>FPA 3/21 del 27/07/2021</t>
  </si>
  <si>
    <t>7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</si>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</sst>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15" sqref="F15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19</v>
      </c>
    </row>
    <row r="3" spans="1:11" ht="12.75" customHeight="1" x14ac:dyDescent="0.25">
      <c r="B3" s="2" t="s">
        <v>20</v>
      </c>
    </row>
    <row r="4" spans="1:11" ht="15.75" thickBot="1" x14ac:dyDescent="0.3"/>
    <row r="5" spans="1:11" ht="18" customHeight="1" thickBot="1" x14ac:dyDescent="0.4">
      <c r="B5" s="9" t="s">
        <v>16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SUM(B13:B15)</f>
        <v>71</v>
      </c>
      <c r="B9" s="35"/>
      <c r="C9" s="34">
        <f>SUM(C13:C15)</f>
        <v>61756.56</v>
      </c>
      <c r="D9" s="35"/>
      <c r="E9" s="40">
        <f>('Trimestre 1'!H1+'Trimestre 2'!H1+'Trimestre 3'!H1)/C9</f>
        <v>-8.5772104210467681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17</v>
      </c>
      <c r="F12" s="32" t="s">
        <v>18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24</v>
      </c>
      <c r="C13" s="29">
        <f>'Trimestre 1'!B1</f>
        <v>22636.829999999994</v>
      </c>
      <c r="D13" s="29">
        <f>'Trimestre 1'!G1</f>
        <v>-6.1801462483925551</v>
      </c>
      <c r="E13" s="29">
        <v>7742.66</v>
      </c>
      <c r="F13" s="33" t="s">
        <v>64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26</v>
      </c>
      <c r="C14" s="29">
        <f>'Trimestre 2'!B1</f>
        <v>19056.900000000001</v>
      </c>
      <c r="D14" s="29">
        <f>'Trimestre 2'!G1</f>
        <v>-5.4848180973820488</v>
      </c>
      <c r="E14" s="29">
        <v>6347.12</v>
      </c>
      <c r="F14" s="33" t="s">
        <v>65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21</v>
      </c>
      <c r="C15" s="29">
        <f>'Trimestre 3'!B1</f>
        <v>20062.830000000002</v>
      </c>
      <c r="D15" s="29">
        <f>'Trimestre 3'!G1</f>
        <v>-14.219153529188052</v>
      </c>
      <c r="E15" s="29">
        <v>5417.36</v>
      </c>
      <c r="F15" s="33" t="s">
        <v>65</v>
      </c>
    </row>
  </sheetData>
  <sheetProtection algorithmName="SHA-512" hashValue="WR+QuTOzWrg1AX9noRrOgahYC+tjooa+QBBmn6ivNViPe5LQg9qHwSkMJQqo/lLAv5unBjTN2uFVjuVWzFHR4g==" saltValue="/WQmEjO8ruju2pUtnqxV/A==" spinCount="100000" sheet="1" objects="1" scenarios="1"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selection activeCell="Q17" sqref="Q17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22636.829999999994</v>
      </c>
      <c r="C1">
        <f>COUNTA(A4:A203)</f>
        <v>24</v>
      </c>
      <c r="G1" s="16">
        <f>IF(B1&lt;&gt;0,H1/B1,0)</f>
        <v>-6.1801462483925551</v>
      </c>
      <c r="H1" s="15">
        <f>SUM(H4:H195)</f>
        <v>-139898.92000000001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21</v>
      </c>
      <c r="B4" s="12">
        <v>9800.75</v>
      </c>
      <c r="C4" s="13">
        <v>44219</v>
      </c>
      <c r="D4" s="13">
        <v>44225</v>
      </c>
      <c r="E4" s="13"/>
      <c r="F4" s="13"/>
      <c r="G4" s="1">
        <f>D4-C4-(F4-E4)</f>
        <v>6</v>
      </c>
      <c r="H4" s="12">
        <f>B4*G4</f>
        <v>58804.5</v>
      </c>
    </row>
    <row r="5" spans="1:8" x14ac:dyDescent="0.25">
      <c r="A5" s="19" t="s">
        <v>22</v>
      </c>
      <c r="B5" s="12">
        <v>444.66</v>
      </c>
      <c r="C5" s="13">
        <v>44222</v>
      </c>
      <c r="D5" s="13">
        <v>44225</v>
      </c>
      <c r="E5" s="13"/>
      <c r="F5" s="13"/>
      <c r="G5" s="1">
        <f t="shared" ref="G5:G68" si="0">D5-C5-(F5-E5)</f>
        <v>3</v>
      </c>
      <c r="H5" s="12">
        <f t="shared" ref="H5:H68" si="1">B5*G5</f>
        <v>1333.98</v>
      </c>
    </row>
    <row r="6" spans="1:8" x14ac:dyDescent="0.25">
      <c r="A6" s="19" t="s">
        <v>23</v>
      </c>
      <c r="B6" s="12">
        <v>67.5</v>
      </c>
      <c r="C6" s="13">
        <v>44239</v>
      </c>
      <c r="D6" s="13">
        <v>44225</v>
      </c>
      <c r="E6" s="13"/>
      <c r="F6" s="13"/>
      <c r="G6" s="1">
        <f t="shared" si="0"/>
        <v>-14</v>
      </c>
      <c r="H6" s="12">
        <f t="shared" si="1"/>
        <v>-945</v>
      </c>
    </row>
    <row r="7" spans="1:8" x14ac:dyDescent="0.25">
      <c r="A7" s="19" t="s">
        <v>21</v>
      </c>
      <c r="B7" s="12">
        <v>2156.17</v>
      </c>
      <c r="C7" s="13">
        <v>44219</v>
      </c>
      <c r="D7" s="13">
        <v>44225</v>
      </c>
      <c r="E7" s="13"/>
      <c r="F7" s="13"/>
      <c r="G7" s="1">
        <f t="shared" si="0"/>
        <v>6</v>
      </c>
      <c r="H7" s="12">
        <f t="shared" si="1"/>
        <v>12937.02</v>
      </c>
    </row>
    <row r="8" spans="1:8" x14ac:dyDescent="0.25">
      <c r="A8" s="19" t="s">
        <v>24</v>
      </c>
      <c r="B8" s="12">
        <v>118.8</v>
      </c>
      <c r="C8" s="13">
        <v>44227</v>
      </c>
      <c r="D8" s="13">
        <v>44225</v>
      </c>
      <c r="E8" s="13"/>
      <c r="F8" s="13"/>
      <c r="G8" s="1">
        <f t="shared" si="0"/>
        <v>-2</v>
      </c>
      <c r="H8" s="12">
        <f t="shared" si="1"/>
        <v>-237.6</v>
      </c>
    </row>
    <row r="9" spans="1:8" x14ac:dyDescent="0.25">
      <c r="A9" s="19" t="s">
        <v>25</v>
      </c>
      <c r="B9" s="12">
        <v>61.88</v>
      </c>
      <c r="C9" s="13">
        <v>44227</v>
      </c>
      <c r="D9" s="13">
        <v>44225</v>
      </c>
      <c r="E9" s="13"/>
      <c r="F9" s="13"/>
      <c r="G9" s="1">
        <f t="shared" si="0"/>
        <v>-2</v>
      </c>
      <c r="H9" s="12">
        <f t="shared" si="1"/>
        <v>-123.76</v>
      </c>
    </row>
    <row r="10" spans="1:8" x14ac:dyDescent="0.25">
      <c r="A10" s="19" t="s">
        <v>22</v>
      </c>
      <c r="B10" s="12">
        <v>97.83</v>
      </c>
      <c r="C10" s="13">
        <v>44222</v>
      </c>
      <c r="D10" s="13">
        <v>44225</v>
      </c>
      <c r="E10" s="13"/>
      <c r="F10" s="13"/>
      <c r="G10" s="1">
        <f t="shared" si="0"/>
        <v>3</v>
      </c>
      <c r="H10" s="12">
        <f t="shared" si="1"/>
        <v>293.49</v>
      </c>
    </row>
    <row r="11" spans="1:8" x14ac:dyDescent="0.25">
      <c r="A11" s="19" t="s">
        <v>26</v>
      </c>
      <c r="B11" s="12">
        <v>120.36</v>
      </c>
      <c r="C11" s="13">
        <v>44239</v>
      </c>
      <c r="D11" s="13">
        <v>44249</v>
      </c>
      <c r="E11" s="13"/>
      <c r="F11" s="13"/>
      <c r="G11" s="1">
        <f t="shared" si="0"/>
        <v>10</v>
      </c>
      <c r="H11" s="12">
        <f t="shared" si="1"/>
        <v>1203.5999999999999</v>
      </c>
    </row>
    <row r="12" spans="1:8" x14ac:dyDescent="0.25">
      <c r="A12" s="19" t="s">
        <v>27</v>
      </c>
      <c r="B12" s="12">
        <v>70</v>
      </c>
      <c r="C12" s="13">
        <v>44268</v>
      </c>
      <c r="D12" s="13">
        <v>44249</v>
      </c>
      <c r="E12" s="13"/>
      <c r="F12" s="13"/>
      <c r="G12" s="1">
        <f t="shared" si="0"/>
        <v>-19</v>
      </c>
      <c r="H12" s="12">
        <f t="shared" si="1"/>
        <v>-1330</v>
      </c>
    </row>
    <row r="13" spans="1:8" x14ac:dyDescent="0.25">
      <c r="A13" s="19" t="s">
        <v>28</v>
      </c>
      <c r="B13" s="12">
        <v>334.5</v>
      </c>
      <c r="C13" s="13">
        <v>44246</v>
      </c>
      <c r="D13" s="13">
        <v>44249</v>
      </c>
      <c r="E13" s="13"/>
      <c r="F13" s="13"/>
      <c r="G13" s="1">
        <f t="shared" si="0"/>
        <v>3</v>
      </c>
      <c r="H13" s="12">
        <f t="shared" si="1"/>
        <v>1003.5</v>
      </c>
    </row>
    <row r="14" spans="1:8" x14ac:dyDescent="0.25">
      <c r="A14" s="19" t="s">
        <v>29</v>
      </c>
      <c r="B14" s="12">
        <v>114</v>
      </c>
      <c r="C14" s="13">
        <v>44255</v>
      </c>
      <c r="D14" s="13">
        <v>44249</v>
      </c>
      <c r="E14" s="13"/>
      <c r="F14" s="13"/>
      <c r="G14" s="1">
        <f t="shared" si="0"/>
        <v>-6</v>
      </c>
      <c r="H14" s="12">
        <f t="shared" si="1"/>
        <v>-684</v>
      </c>
    </row>
    <row r="15" spans="1:8" x14ac:dyDescent="0.25">
      <c r="A15" s="19" t="s">
        <v>30</v>
      </c>
      <c r="B15" s="12">
        <v>5.58</v>
      </c>
      <c r="C15" s="13">
        <v>44261</v>
      </c>
      <c r="D15" s="13">
        <v>44249</v>
      </c>
      <c r="E15" s="13"/>
      <c r="F15" s="13"/>
      <c r="G15" s="1">
        <f t="shared" si="0"/>
        <v>-12</v>
      </c>
      <c r="H15" s="12">
        <f t="shared" si="1"/>
        <v>-66.960000000000008</v>
      </c>
    </row>
    <row r="16" spans="1:8" x14ac:dyDescent="0.25">
      <c r="A16" s="19" t="s">
        <v>31</v>
      </c>
      <c r="B16" s="12">
        <v>5460</v>
      </c>
      <c r="C16" s="13">
        <v>44259</v>
      </c>
      <c r="D16" s="13">
        <v>44249</v>
      </c>
      <c r="E16" s="13"/>
      <c r="F16" s="13"/>
      <c r="G16" s="1">
        <f t="shared" si="0"/>
        <v>-10</v>
      </c>
      <c r="H16" s="12">
        <f t="shared" si="1"/>
        <v>-54600</v>
      </c>
    </row>
    <row r="17" spans="1:8" x14ac:dyDescent="0.25">
      <c r="A17" s="19" t="s">
        <v>23</v>
      </c>
      <c r="B17" s="12">
        <v>14.85</v>
      </c>
      <c r="C17" s="13">
        <v>44239</v>
      </c>
      <c r="D17" s="13">
        <v>44249</v>
      </c>
      <c r="E17" s="13"/>
      <c r="F17" s="13"/>
      <c r="G17" s="1">
        <f t="shared" si="0"/>
        <v>10</v>
      </c>
      <c r="H17" s="12">
        <f t="shared" si="1"/>
        <v>148.5</v>
      </c>
    </row>
    <row r="18" spans="1:8" x14ac:dyDescent="0.25">
      <c r="A18" s="19" t="s">
        <v>26</v>
      </c>
      <c r="B18" s="12">
        <v>26.48</v>
      </c>
      <c r="C18" s="13">
        <v>44239</v>
      </c>
      <c r="D18" s="13">
        <v>44249</v>
      </c>
      <c r="E18" s="13"/>
      <c r="F18" s="13"/>
      <c r="G18" s="1">
        <f t="shared" si="0"/>
        <v>10</v>
      </c>
      <c r="H18" s="12">
        <f t="shared" si="1"/>
        <v>264.8</v>
      </c>
    </row>
    <row r="19" spans="1:8" x14ac:dyDescent="0.25">
      <c r="A19" s="19" t="s">
        <v>29</v>
      </c>
      <c r="B19" s="12">
        <v>25.08</v>
      </c>
      <c r="C19" s="13">
        <v>44255</v>
      </c>
      <c r="D19" s="13">
        <v>44249</v>
      </c>
      <c r="E19" s="13"/>
      <c r="F19" s="13"/>
      <c r="G19" s="1">
        <f t="shared" si="0"/>
        <v>-6</v>
      </c>
      <c r="H19" s="12">
        <f t="shared" si="1"/>
        <v>-150.47999999999999</v>
      </c>
    </row>
    <row r="20" spans="1:8" x14ac:dyDescent="0.25">
      <c r="A20" s="19" t="s">
        <v>28</v>
      </c>
      <c r="B20" s="12">
        <v>73.59</v>
      </c>
      <c r="C20" s="13">
        <v>44246</v>
      </c>
      <c r="D20" s="13">
        <v>44249</v>
      </c>
      <c r="E20" s="13"/>
      <c r="F20" s="13"/>
      <c r="G20" s="1">
        <f t="shared" si="0"/>
        <v>3</v>
      </c>
      <c r="H20" s="12">
        <f t="shared" si="1"/>
        <v>220.77</v>
      </c>
    </row>
    <row r="21" spans="1:8" x14ac:dyDescent="0.25">
      <c r="A21" s="19" t="s">
        <v>32</v>
      </c>
      <c r="B21" s="12">
        <v>300</v>
      </c>
      <c r="C21" s="13">
        <v>44281</v>
      </c>
      <c r="D21" s="13">
        <v>44258</v>
      </c>
      <c r="E21" s="13"/>
      <c r="F21" s="13"/>
      <c r="G21" s="1">
        <f t="shared" si="0"/>
        <v>-23</v>
      </c>
      <c r="H21" s="12">
        <f t="shared" si="1"/>
        <v>-6900</v>
      </c>
    </row>
    <row r="22" spans="1:8" x14ac:dyDescent="0.25">
      <c r="A22" s="19" t="s">
        <v>33</v>
      </c>
      <c r="B22" s="12">
        <v>250</v>
      </c>
      <c r="C22" s="13">
        <v>44311</v>
      </c>
      <c r="D22" s="13">
        <v>44258</v>
      </c>
      <c r="E22" s="13"/>
      <c r="F22" s="13"/>
      <c r="G22" s="1">
        <f t="shared" si="0"/>
        <v>-53</v>
      </c>
      <c r="H22" s="12">
        <f t="shared" si="1"/>
        <v>-13250</v>
      </c>
    </row>
    <row r="23" spans="1:8" x14ac:dyDescent="0.25">
      <c r="A23" s="19" t="s">
        <v>34</v>
      </c>
      <c r="B23" s="12">
        <v>280</v>
      </c>
      <c r="C23" s="13">
        <v>44282</v>
      </c>
      <c r="D23" s="13">
        <v>44258</v>
      </c>
      <c r="E23" s="13"/>
      <c r="F23" s="13"/>
      <c r="G23" s="1">
        <f t="shared" si="0"/>
        <v>-24</v>
      </c>
      <c r="H23" s="12">
        <f t="shared" si="1"/>
        <v>-6720</v>
      </c>
    </row>
    <row r="24" spans="1:8" x14ac:dyDescent="0.25">
      <c r="A24" s="19" t="s">
        <v>35</v>
      </c>
      <c r="B24" s="12">
        <v>177.68</v>
      </c>
      <c r="C24" s="13">
        <v>44286</v>
      </c>
      <c r="D24" s="13">
        <v>44258</v>
      </c>
      <c r="E24" s="13"/>
      <c r="F24" s="13"/>
      <c r="G24" s="1">
        <f t="shared" si="0"/>
        <v>-28</v>
      </c>
      <c r="H24" s="12">
        <f t="shared" si="1"/>
        <v>-4975.04</v>
      </c>
    </row>
    <row r="25" spans="1:8" x14ac:dyDescent="0.25">
      <c r="A25" s="19" t="s">
        <v>31</v>
      </c>
      <c r="B25" s="12">
        <v>600.6</v>
      </c>
      <c r="C25" s="13">
        <v>44259</v>
      </c>
      <c r="D25" s="13">
        <v>44258</v>
      </c>
      <c r="E25" s="13"/>
      <c r="F25" s="13"/>
      <c r="G25" s="1">
        <f t="shared" si="0"/>
        <v>-1</v>
      </c>
      <c r="H25" s="12">
        <f t="shared" si="1"/>
        <v>-600.6</v>
      </c>
    </row>
    <row r="26" spans="1:8" x14ac:dyDescent="0.25">
      <c r="A26" s="19" t="s">
        <v>31</v>
      </c>
      <c r="B26" s="12">
        <v>600.6</v>
      </c>
      <c r="C26" s="13">
        <v>44259</v>
      </c>
      <c r="D26" s="13">
        <v>44258</v>
      </c>
      <c r="E26" s="13"/>
      <c r="F26" s="13"/>
      <c r="G26" s="1">
        <f t="shared" si="0"/>
        <v>-1</v>
      </c>
      <c r="H26" s="12">
        <f t="shared" si="1"/>
        <v>-600.6</v>
      </c>
    </row>
    <row r="27" spans="1:8" x14ac:dyDescent="0.25">
      <c r="A27" s="19" t="s">
        <v>36</v>
      </c>
      <c r="B27" s="12">
        <v>1435.92</v>
      </c>
      <c r="C27" s="13">
        <v>44347</v>
      </c>
      <c r="D27" s="13">
        <v>44260</v>
      </c>
      <c r="E27" s="13"/>
      <c r="F27" s="13"/>
      <c r="G27" s="1">
        <f t="shared" si="0"/>
        <v>-87</v>
      </c>
      <c r="H27" s="12">
        <f t="shared" si="1"/>
        <v>-124925.04000000001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 algorithmName="SHA-512" hashValue="PGX68DB1T3pIYnLWl6pzmnjmo/1ZwCKG/+Hdj17HPmB9S/RcRpijhC4tY2Gjj+e9s3jlGMy8bsSx9zJsoFae0A==" saltValue="XTa1Y8uSIdE6xBsqEgxBfw==" spinCount="100000" sheet="1" objects="1" scenarios="1"/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19056.900000000001</v>
      </c>
      <c r="C1">
        <f>COUNTA(A4:A203)</f>
        <v>26</v>
      </c>
      <c r="G1" s="16">
        <f>IF(B1&lt;&gt;0,H1/B1,0)</f>
        <v>-5.4848180973820488</v>
      </c>
      <c r="H1" s="15">
        <f>SUM(H4:H195)</f>
        <v>-104523.62999999998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37</v>
      </c>
      <c r="B4" s="12">
        <v>2585</v>
      </c>
      <c r="C4" s="13">
        <v>44296</v>
      </c>
      <c r="D4" s="13">
        <v>44312</v>
      </c>
      <c r="E4" s="13"/>
      <c r="F4" s="13"/>
      <c r="G4" s="1">
        <f>D4-C4-(F4-E4)</f>
        <v>16</v>
      </c>
      <c r="H4" s="12">
        <f>B4*G4</f>
        <v>41360</v>
      </c>
    </row>
    <row r="5" spans="1:8" x14ac:dyDescent="0.25">
      <c r="A5" s="19" t="s">
        <v>38</v>
      </c>
      <c r="B5" s="12">
        <v>120.36</v>
      </c>
      <c r="C5" s="13">
        <v>44298</v>
      </c>
      <c r="D5" s="13">
        <v>44312</v>
      </c>
      <c r="E5" s="13"/>
      <c r="F5" s="13"/>
      <c r="G5" s="1">
        <f t="shared" ref="G5:G68" si="0">D5-C5-(F5-E5)</f>
        <v>14</v>
      </c>
      <c r="H5" s="12">
        <f t="shared" ref="H5:H68" si="1">B5*G5</f>
        <v>1685.04</v>
      </c>
    </row>
    <row r="6" spans="1:8" x14ac:dyDescent="0.25">
      <c r="A6" s="19" t="s">
        <v>39</v>
      </c>
      <c r="B6" s="12">
        <v>1000</v>
      </c>
      <c r="C6" s="13">
        <v>44290</v>
      </c>
      <c r="D6" s="13">
        <v>44312</v>
      </c>
      <c r="E6" s="13"/>
      <c r="F6" s="13"/>
      <c r="G6" s="1">
        <f t="shared" si="0"/>
        <v>22</v>
      </c>
      <c r="H6" s="12">
        <f t="shared" si="1"/>
        <v>22000</v>
      </c>
    </row>
    <row r="7" spans="1:8" x14ac:dyDescent="0.25">
      <c r="A7" s="19" t="s">
        <v>40</v>
      </c>
      <c r="B7" s="12">
        <v>780</v>
      </c>
      <c r="C7" s="13">
        <v>44290</v>
      </c>
      <c r="D7" s="13">
        <v>44312</v>
      </c>
      <c r="E7" s="13"/>
      <c r="F7" s="13"/>
      <c r="G7" s="1">
        <f t="shared" si="0"/>
        <v>22</v>
      </c>
      <c r="H7" s="12">
        <f t="shared" si="1"/>
        <v>17160</v>
      </c>
    </row>
    <row r="8" spans="1:8" x14ac:dyDescent="0.25">
      <c r="A8" s="19" t="s">
        <v>41</v>
      </c>
      <c r="B8" s="12">
        <v>7.82</v>
      </c>
      <c r="C8" s="13">
        <v>44290</v>
      </c>
      <c r="D8" s="13">
        <v>44312</v>
      </c>
      <c r="E8" s="13"/>
      <c r="F8" s="13"/>
      <c r="G8" s="1">
        <f t="shared" si="0"/>
        <v>22</v>
      </c>
      <c r="H8" s="12">
        <f t="shared" si="1"/>
        <v>172.04000000000002</v>
      </c>
    </row>
    <row r="9" spans="1:8" x14ac:dyDescent="0.25">
      <c r="A9" s="19" t="s">
        <v>42</v>
      </c>
      <c r="B9" s="12">
        <v>114</v>
      </c>
      <c r="C9" s="13">
        <v>44347</v>
      </c>
      <c r="D9" s="13">
        <v>44312</v>
      </c>
      <c r="E9" s="13"/>
      <c r="F9" s="13"/>
      <c r="G9" s="1">
        <f t="shared" si="0"/>
        <v>-35</v>
      </c>
      <c r="H9" s="12">
        <f t="shared" si="1"/>
        <v>-3990</v>
      </c>
    </row>
    <row r="10" spans="1:8" x14ac:dyDescent="0.25">
      <c r="A10" s="19" t="s">
        <v>43</v>
      </c>
      <c r="B10" s="12">
        <v>3.34</v>
      </c>
      <c r="C10" s="13">
        <v>44339</v>
      </c>
      <c r="D10" s="13">
        <v>44312</v>
      </c>
      <c r="E10" s="13"/>
      <c r="F10" s="13"/>
      <c r="G10" s="1">
        <f t="shared" si="0"/>
        <v>-27</v>
      </c>
      <c r="H10" s="12">
        <f t="shared" si="1"/>
        <v>-90.179999999999993</v>
      </c>
    </row>
    <row r="11" spans="1:8" x14ac:dyDescent="0.25">
      <c r="A11" s="19" t="s">
        <v>44</v>
      </c>
      <c r="B11" s="12">
        <v>6.67</v>
      </c>
      <c r="C11" s="13">
        <v>44315</v>
      </c>
      <c r="D11" s="13">
        <v>44312</v>
      </c>
      <c r="E11" s="13"/>
      <c r="F11" s="13"/>
      <c r="G11" s="1">
        <f t="shared" si="0"/>
        <v>-3</v>
      </c>
      <c r="H11" s="12">
        <f t="shared" si="1"/>
        <v>-20.009999999999998</v>
      </c>
    </row>
    <row r="12" spans="1:8" x14ac:dyDescent="0.25">
      <c r="A12" s="19" t="s">
        <v>35</v>
      </c>
      <c r="B12" s="12">
        <v>39.090000000000003</v>
      </c>
      <c r="C12" s="13">
        <v>44286</v>
      </c>
      <c r="D12" s="13">
        <v>44314</v>
      </c>
      <c r="E12" s="13"/>
      <c r="F12" s="13"/>
      <c r="G12" s="1">
        <f t="shared" si="0"/>
        <v>28</v>
      </c>
      <c r="H12" s="12">
        <f t="shared" si="1"/>
        <v>1094.52</v>
      </c>
    </row>
    <row r="13" spans="1:8" x14ac:dyDescent="0.25">
      <c r="A13" s="19" t="s">
        <v>36</v>
      </c>
      <c r="B13" s="12">
        <v>178.71</v>
      </c>
      <c r="C13" s="13">
        <v>44347</v>
      </c>
      <c r="D13" s="13">
        <v>44314</v>
      </c>
      <c r="E13" s="13"/>
      <c r="F13" s="13"/>
      <c r="G13" s="1">
        <f t="shared" si="0"/>
        <v>-33</v>
      </c>
      <c r="H13" s="12">
        <f t="shared" si="1"/>
        <v>-5897.43</v>
      </c>
    </row>
    <row r="14" spans="1:8" x14ac:dyDescent="0.25">
      <c r="A14" s="19" t="s">
        <v>39</v>
      </c>
      <c r="B14" s="12">
        <v>220</v>
      </c>
      <c r="C14" s="13">
        <v>44290</v>
      </c>
      <c r="D14" s="13">
        <v>44314</v>
      </c>
      <c r="E14" s="13"/>
      <c r="F14" s="13"/>
      <c r="G14" s="1">
        <f t="shared" si="0"/>
        <v>24</v>
      </c>
      <c r="H14" s="12">
        <f t="shared" si="1"/>
        <v>5280</v>
      </c>
    </row>
    <row r="15" spans="1:8" x14ac:dyDescent="0.25">
      <c r="A15" s="19" t="s">
        <v>37</v>
      </c>
      <c r="B15" s="12">
        <v>568.70000000000005</v>
      </c>
      <c r="C15" s="13">
        <v>44296</v>
      </c>
      <c r="D15" s="13">
        <v>44314</v>
      </c>
      <c r="E15" s="13"/>
      <c r="F15" s="13"/>
      <c r="G15" s="1">
        <f t="shared" si="0"/>
        <v>18</v>
      </c>
      <c r="H15" s="12">
        <f t="shared" si="1"/>
        <v>10236.6</v>
      </c>
    </row>
    <row r="16" spans="1:8" x14ac:dyDescent="0.25">
      <c r="A16" s="19" t="s">
        <v>38</v>
      </c>
      <c r="B16" s="12">
        <v>26.48</v>
      </c>
      <c r="C16" s="13">
        <v>44298</v>
      </c>
      <c r="D16" s="13">
        <v>44314</v>
      </c>
      <c r="E16" s="13"/>
      <c r="F16" s="13"/>
      <c r="G16" s="1">
        <f t="shared" si="0"/>
        <v>16</v>
      </c>
      <c r="H16" s="12">
        <f t="shared" si="1"/>
        <v>423.68</v>
      </c>
    </row>
    <row r="17" spans="1:8" x14ac:dyDescent="0.25">
      <c r="A17" s="19" t="s">
        <v>42</v>
      </c>
      <c r="B17" s="12">
        <v>25.08</v>
      </c>
      <c r="C17" s="13">
        <v>44347</v>
      </c>
      <c r="D17" s="13">
        <v>44323</v>
      </c>
      <c r="E17" s="13"/>
      <c r="F17" s="13"/>
      <c r="G17" s="1">
        <f t="shared" si="0"/>
        <v>-24</v>
      </c>
      <c r="H17" s="12">
        <f t="shared" si="1"/>
        <v>-601.91999999999996</v>
      </c>
    </row>
    <row r="18" spans="1:8" x14ac:dyDescent="0.25">
      <c r="A18" s="19" t="s">
        <v>45</v>
      </c>
      <c r="B18" s="12">
        <v>1600</v>
      </c>
      <c r="C18" s="13">
        <v>44316</v>
      </c>
      <c r="D18" s="13">
        <v>44333</v>
      </c>
      <c r="E18" s="13"/>
      <c r="F18" s="13"/>
      <c r="G18" s="1">
        <f t="shared" si="0"/>
        <v>17</v>
      </c>
      <c r="H18" s="12">
        <f t="shared" si="1"/>
        <v>27200</v>
      </c>
    </row>
    <row r="19" spans="1:8" x14ac:dyDescent="0.25">
      <c r="A19" s="19" t="s">
        <v>46</v>
      </c>
      <c r="B19" s="12">
        <v>120.61</v>
      </c>
      <c r="C19" s="13">
        <v>44358</v>
      </c>
      <c r="D19" s="13">
        <v>44333</v>
      </c>
      <c r="E19" s="13"/>
      <c r="F19" s="13"/>
      <c r="G19" s="1">
        <f t="shared" si="0"/>
        <v>-25</v>
      </c>
      <c r="H19" s="12">
        <f t="shared" si="1"/>
        <v>-3015.25</v>
      </c>
    </row>
    <row r="20" spans="1:8" x14ac:dyDescent="0.25">
      <c r="A20" s="19" t="s">
        <v>47</v>
      </c>
      <c r="B20" s="12">
        <v>657</v>
      </c>
      <c r="C20" s="13">
        <v>44354</v>
      </c>
      <c r="D20" s="13">
        <v>44333</v>
      </c>
      <c r="E20" s="13"/>
      <c r="F20" s="13"/>
      <c r="G20" s="1">
        <f t="shared" si="0"/>
        <v>-21</v>
      </c>
      <c r="H20" s="12">
        <f t="shared" si="1"/>
        <v>-13797</v>
      </c>
    </row>
    <row r="21" spans="1:8" x14ac:dyDescent="0.25">
      <c r="A21" s="19" t="s">
        <v>48</v>
      </c>
      <c r="B21" s="12">
        <v>3140</v>
      </c>
      <c r="C21" s="13">
        <v>44377</v>
      </c>
      <c r="D21" s="13">
        <v>44355</v>
      </c>
      <c r="E21" s="13"/>
      <c r="F21" s="13"/>
      <c r="G21" s="1">
        <f t="shared" si="0"/>
        <v>-22</v>
      </c>
      <c r="H21" s="12">
        <f t="shared" si="1"/>
        <v>-69080</v>
      </c>
    </row>
    <row r="22" spans="1:8" x14ac:dyDescent="0.25">
      <c r="A22" s="19" t="s">
        <v>49</v>
      </c>
      <c r="B22" s="12">
        <v>900</v>
      </c>
      <c r="C22" s="13">
        <v>44377</v>
      </c>
      <c r="D22" s="13">
        <v>44355</v>
      </c>
      <c r="E22" s="13"/>
      <c r="F22" s="13"/>
      <c r="G22" s="1">
        <f t="shared" si="0"/>
        <v>-22</v>
      </c>
      <c r="H22" s="12">
        <f t="shared" si="1"/>
        <v>-19800</v>
      </c>
    </row>
    <row r="23" spans="1:8" x14ac:dyDescent="0.25">
      <c r="A23" s="19" t="s">
        <v>50</v>
      </c>
      <c r="B23" s="12">
        <v>2694</v>
      </c>
      <c r="C23" s="13">
        <v>44368</v>
      </c>
      <c r="D23" s="13">
        <v>44355</v>
      </c>
      <c r="E23" s="13"/>
      <c r="F23" s="13"/>
      <c r="G23" s="1">
        <f t="shared" si="0"/>
        <v>-13</v>
      </c>
      <c r="H23" s="12">
        <f t="shared" si="1"/>
        <v>-35022</v>
      </c>
    </row>
    <row r="24" spans="1:8" x14ac:dyDescent="0.25">
      <c r="A24" s="19" t="s">
        <v>51</v>
      </c>
      <c r="B24" s="12">
        <v>2617.54</v>
      </c>
      <c r="C24" s="13">
        <v>44377</v>
      </c>
      <c r="D24" s="13">
        <v>44355</v>
      </c>
      <c r="E24" s="13"/>
      <c r="F24" s="13"/>
      <c r="G24" s="1">
        <f t="shared" si="0"/>
        <v>-22</v>
      </c>
      <c r="H24" s="12">
        <f t="shared" si="1"/>
        <v>-57585.88</v>
      </c>
    </row>
    <row r="25" spans="1:8" x14ac:dyDescent="0.25">
      <c r="A25" s="19" t="s">
        <v>47</v>
      </c>
      <c r="B25" s="12">
        <v>144.54</v>
      </c>
      <c r="C25" s="13">
        <v>44354</v>
      </c>
      <c r="D25" s="13">
        <v>44358</v>
      </c>
      <c r="E25" s="13"/>
      <c r="F25" s="13"/>
      <c r="G25" s="1">
        <f t="shared" si="0"/>
        <v>4</v>
      </c>
      <c r="H25" s="12">
        <f t="shared" si="1"/>
        <v>578.16</v>
      </c>
    </row>
    <row r="26" spans="1:8" x14ac:dyDescent="0.25">
      <c r="A26" s="19" t="s">
        <v>46</v>
      </c>
      <c r="B26" s="12">
        <v>26.48</v>
      </c>
      <c r="C26" s="13">
        <v>44358</v>
      </c>
      <c r="D26" s="13">
        <v>44358</v>
      </c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 t="s">
        <v>48</v>
      </c>
      <c r="B27" s="12">
        <v>690.8</v>
      </c>
      <c r="C27" s="13">
        <v>44377</v>
      </c>
      <c r="D27" s="13">
        <v>44358</v>
      </c>
      <c r="E27" s="13"/>
      <c r="F27" s="13"/>
      <c r="G27" s="1">
        <f t="shared" si="0"/>
        <v>-19</v>
      </c>
      <c r="H27" s="12">
        <f t="shared" si="1"/>
        <v>-13125.199999999999</v>
      </c>
    </row>
    <row r="28" spans="1:8" x14ac:dyDescent="0.25">
      <c r="A28" s="19" t="s">
        <v>49</v>
      </c>
      <c r="B28" s="12">
        <v>198</v>
      </c>
      <c r="C28" s="13">
        <v>44377</v>
      </c>
      <c r="D28" s="13">
        <v>44358</v>
      </c>
      <c r="E28" s="13"/>
      <c r="F28" s="13"/>
      <c r="G28" s="1">
        <f t="shared" si="0"/>
        <v>-19</v>
      </c>
      <c r="H28" s="12">
        <f t="shared" si="1"/>
        <v>-3762</v>
      </c>
    </row>
    <row r="29" spans="1:8" x14ac:dyDescent="0.25">
      <c r="A29" s="19" t="s">
        <v>50</v>
      </c>
      <c r="B29" s="12">
        <v>592.67999999999995</v>
      </c>
      <c r="C29" s="13">
        <v>44368</v>
      </c>
      <c r="D29" s="13">
        <v>44358</v>
      </c>
      <c r="E29" s="13"/>
      <c r="F29" s="13"/>
      <c r="G29" s="1">
        <f t="shared" si="0"/>
        <v>-10</v>
      </c>
      <c r="H29" s="12">
        <f t="shared" si="1"/>
        <v>-5926.7999999999993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 algorithmName="SHA-512" hashValue="baLf/Pgv5u4PmIH3fYvsBMAIu9f/OP0pN6EgYgRQ+jXKytzNuOTv0D+7+SHQ0V3pLruq+dWAMDTcq8g+t63VFQ==" saltValue="nCS+5km6ZMQSYODm2I89tA==" spinCount="100000" sheet="1" objects="1" scenarios="1"/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activeCell="H27" sqref="H27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20062.830000000002</v>
      </c>
      <c r="C1">
        <f>COUNTA(A4:A203)</f>
        <v>21</v>
      </c>
      <c r="G1" s="16">
        <f>IF(B1&lt;&gt;0,H1/B1,0)</f>
        <v>-14.219153529188052</v>
      </c>
      <c r="H1" s="15">
        <f>SUM(H4:H195)</f>
        <v>-285276.45999999996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52</v>
      </c>
      <c r="B4" s="12">
        <v>8675.5</v>
      </c>
      <c r="C4" s="13">
        <v>44408</v>
      </c>
      <c r="D4" s="13">
        <v>44386</v>
      </c>
      <c r="E4" s="13"/>
      <c r="F4" s="13"/>
      <c r="G4" s="1">
        <f>D4-C4-(F4-E4)</f>
        <v>-22</v>
      </c>
      <c r="H4" s="12">
        <f>B4*G4</f>
        <v>-190861</v>
      </c>
    </row>
    <row r="5" spans="1:8" x14ac:dyDescent="0.25">
      <c r="A5" s="19" t="s">
        <v>52</v>
      </c>
      <c r="B5" s="12">
        <v>1908.61</v>
      </c>
      <c r="C5" s="13">
        <v>44408</v>
      </c>
      <c r="D5" s="13">
        <v>44392</v>
      </c>
      <c r="E5" s="13"/>
      <c r="F5" s="13"/>
      <c r="G5" s="1">
        <f t="shared" ref="G5:G68" si="0">D5-C5-(F5-E5)</f>
        <v>-16</v>
      </c>
      <c r="H5" s="12">
        <f t="shared" ref="H5:H68" si="1">B5*G5</f>
        <v>-30537.759999999998</v>
      </c>
    </row>
    <row r="6" spans="1:8" x14ac:dyDescent="0.25">
      <c r="A6" s="19" t="s">
        <v>53</v>
      </c>
      <c r="B6" s="12">
        <v>175</v>
      </c>
      <c r="C6" s="13">
        <v>44377</v>
      </c>
      <c r="D6" s="13">
        <v>44392</v>
      </c>
      <c r="E6" s="13"/>
      <c r="F6" s="13"/>
      <c r="G6" s="1">
        <f t="shared" si="0"/>
        <v>15</v>
      </c>
      <c r="H6" s="12">
        <f t="shared" si="1"/>
        <v>2625</v>
      </c>
    </row>
    <row r="7" spans="1:8" x14ac:dyDescent="0.25">
      <c r="A7" s="19" t="s">
        <v>53</v>
      </c>
      <c r="B7" s="12">
        <v>38.5</v>
      </c>
      <c r="C7" s="13">
        <v>44377</v>
      </c>
      <c r="D7" s="13">
        <v>44411</v>
      </c>
      <c r="E7" s="13"/>
      <c r="F7" s="13"/>
      <c r="G7" s="1">
        <f t="shared" si="0"/>
        <v>34</v>
      </c>
      <c r="H7" s="12">
        <f t="shared" si="1"/>
        <v>1309</v>
      </c>
    </row>
    <row r="8" spans="1:8" x14ac:dyDescent="0.25">
      <c r="A8" s="19" t="s">
        <v>54</v>
      </c>
      <c r="B8" s="12">
        <v>1000</v>
      </c>
      <c r="C8" s="13">
        <v>44408</v>
      </c>
      <c r="D8" s="13">
        <v>44392</v>
      </c>
      <c r="E8" s="13"/>
      <c r="F8" s="13"/>
      <c r="G8" s="1">
        <f t="shared" si="0"/>
        <v>-16</v>
      </c>
      <c r="H8" s="12">
        <f t="shared" si="1"/>
        <v>-16000</v>
      </c>
    </row>
    <row r="9" spans="1:8" x14ac:dyDescent="0.25">
      <c r="A9" s="19" t="s">
        <v>54</v>
      </c>
      <c r="B9" s="12">
        <v>220</v>
      </c>
      <c r="C9" s="13">
        <v>44408</v>
      </c>
      <c r="D9" s="13">
        <v>44392</v>
      </c>
      <c r="E9" s="13"/>
      <c r="F9" s="13"/>
      <c r="G9" s="1">
        <f t="shared" si="0"/>
        <v>-16</v>
      </c>
      <c r="H9" s="12">
        <f t="shared" si="1"/>
        <v>-3520</v>
      </c>
    </row>
    <row r="10" spans="1:8" x14ac:dyDescent="0.25">
      <c r="A10" s="19" t="s">
        <v>55</v>
      </c>
      <c r="B10" s="12">
        <v>1.96</v>
      </c>
      <c r="C10" s="13">
        <v>44402</v>
      </c>
      <c r="D10" s="13">
        <v>44392</v>
      </c>
      <c r="E10" s="13"/>
      <c r="F10" s="13"/>
      <c r="G10" s="1">
        <f t="shared" si="0"/>
        <v>-10</v>
      </c>
      <c r="H10" s="12">
        <f t="shared" si="1"/>
        <v>-19.600000000000001</v>
      </c>
    </row>
    <row r="11" spans="1:8" x14ac:dyDescent="0.25">
      <c r="A11" s="19" t="s">
        <v>56</v>
      </c>
      <c r="B11" s="12">
        <v>70</v>
      </c>
      <c r="C11" s="13">
        <v>44398</v>
      </c>
      <c r="D11" s="13">
        <v>44392</v>
      </c>
      <c r="E11" s="13"/>
      <c r="F11" s="13"/>
      <c r="G11" s="1">
        <f t="shared" si="0"/>
        <v>-6</v>
      </c>
      <c r="H11" s="12">
        <f t="shared" si="1"/>
        <v>-420</v>
      </c>
    </row>
    <row r="12" spans="1:8" x14ac:dyDescent="0.25">
      <c r="A12" s="19" t="s">
        <v>57</v>
      </c>
      <c r="B12" s="12">
        <v>415.98</v>
      </c>
      <c r="C12" s="13">
        <v>44394</v>
      </c>
      <c r="D12" s="13">
        <v>44392</v>
      </c>
      <c r="E12" s="13"/>
      <c r="F12" s="13"/>
      <c r="G12" s="1">
        <f t="shared" si="0"/>
        <v>-2</v>
      </c>
      <c r="H12" s="12">
        <f t="shared" si="1"/>
        <v>-831.96</v>
      </c>
    </row>
    <row r="13" spans="1:8" x14ac:dyDescent="0.25">
      <c r="A13" s="19" t="s">
        <v>57</v>
      </c>
      <c r="B13" s="12">
        <v>91.52</v>
      </c>
      <c r="C13" s="13">
        <v>44394</v>
      </c>
      <c r="D13" s="13">
        <v>44392</v>
      </c>
      <c r="E13" s="13"/>
      <c r="F13" s="13"/>
      <c r="G13" s="1">
        <f t="shared" si="0"/>
        <v>-2</v>
      </c>
      <c r="H13" s="12">
        <f t="shared" si="1"/>
        <v>-183.04</v>
      </c>
    </row>
    <row r="14" spans="1:8" x14ac:dyDescent="0.25">
      <c r="A14" s="19" t="s">
        <v>58</v>
      </c>
      <c r="B14" s="12">
        <v>4469</v>
      </c>
      <c r="C14" s="13">
        <v>44400</v>
      </c>
      <c r="D14" s="13">
        <v>44392</v>
      </c>
      <c r="E14" s="13"/>
      <c r="F14" s="13"/>
      <c r="G14" s="1">
        <f t="shared" si="0"/>
        <v>-8</v>
      </c>
      <c r="H14" s="12">
        <f t="shared" si="1"/>
        <v>-35752</v>
      </c>
    </row>
    <row r="15" spans="1:8" x14ac:dyDescent="0.25">
      <c r="A15" s="19" t="s">
        <v>59</v>
      </c>
      <c r="B15" s="12">
        <v>120.7</v>
      </c>
      <c r="C15" s="13">
        <v>44418</v>
      </c>
      <c r="D15" s="13">
        <v>44392</v>
      </c>
      <c r="E15" s="13"/>
      <c r="F15" s="13"/>
      <c r="G15" s="1">
        <f t="shared" si="0"/>
        <v>-26</v>
      </c>
      <c r="H15" s="12">
        <f t="shared" si="1"/>
        <v>-3138.2000000000003</v>
      </c>
    </row>
    <row r="16" spans="1:8" x14ac:dyDescent="0.25">
      <c r="A16" s="19" t="s">
        <v>58</v>
      </c>
      <c r="B16" s="12">
        <v>983.18</v>
      </c>
      <c r="C16" s="13">
        <v>44400</v>
      </c>
      <c r="D16" s="13">
        <v>44392</v>
      </c>
      <c r="E16" s="13"/>
      <c r="F16" s="13"/>
      <c r="G16" s="1">
        <f t="shared" si="0"/>
        <v>-8</v>
      </c>
      <c r="H16" s="12">
        <f t="shared" si="1"/>
        <v>-7865.44</v>
      </c>
    </row>
    <row r="17" spans="1:8" x14ac:dyDescent="0.25">
      <c r="A17" s="19" t="s">
        <v>51</v>
      </c>
      <c r="B17" s="12">
        <v>422.26</v>
      </c>
      <c r="C17" s="13">
        <v>44377</v>
      </c>
      <c r="D17" s="13">
        <v>44392</v>
      </c>
      <c r="E17" s="13"/>
      <c r="F17" s="13"/>
      <c r="G17" s="1">
        <f t="shared" si="0"/>
        <v>15</v>
      </c>
      <c r="H17" s="12">
        <f t="shared" si="1"/>
        <v>6333.9</v>
      </c>
    </row>
    <row r="18" spans="1:8" x14ac:dyDescent="0.25">
      <c r="A18" s="19" t="s">
        <v>60</v>
      </c>
      <c r="B18" s="12">
        <v>207.74</v>
      </c>
      <c r="C18" s="13">
        <v>44439</v>
      </c>
      <c r="D18" s="13">
        <v>44404</v>
      </c>
      <c r="E18" s="13"/>
      <c r="F18" s="13"/>
      <c r="G18" s="1">
        <f t="shared" si="0"/>
        <v>-35</v>
      </c>
      <c r="H18" s="12">
        <f t="shared" si="1"/>
        <v>-7270.9000000000005</v>
      </c>
    </row>
    <row r="19" spans="1:8" x14ac:dyDescent="0.25">
      <c r="A19" s="19" t="s">
        <v>61</v>
      </c>
      <c r="B19" s="12">
        <v>114</v>
      </c>
      <c r="C19" s="13">
        <v>44439</v>
      </c>
      <c r="D19" s="13">
        <v>44404</v>
      </c>
      <c r="E19" s="13"/>
      <c r="F19" s="13"/>
      <c r="G19" s="1">
        <f t="shared" si="0"/>
        <v>-35</v>
      </c>
      <c r="H19" s="12">
        <f t="shared" si="1"/>
        <v>-3990</v>
      </c>
    </row>
    <row r="20" spans="1:8" x14ac:dyDescent="0.25">
      <c r="A20" s="19" t="s">
        <v>62</v>
      </c>
      <c r="B20" s="12">
        <v>11.62</v>
      </c>
      <c r="C20" s="13">
        <v>44427</v>
      </c>
      <c r="D20" s="13">
        <v>44404</v>
      </c>
      <c r="E20" s="13"/>
      <c r="F20" s="13"/>
      <c r="G20" s="1">
        <f t="shared" si="0"/>
        <v>-23</v>
      </c>
      <c r="H20" s="12">
        <f t="shared" si="1"/>
        <v>-267.26</v>
      </c>
    </row>
    <row r="21" spans="1:8" x14ac:dyDescent="0.25">
      <c r="A21" s="19" t="s">
        <v>59</v>
      </c>
      <c r="B21" s="12">
        <v>26.48</v>
      </c>
      <c r="C21" s="13">
        <v>44418</v>
      </c>
      <c r="D21" s="13">
        <v>44411</v>
      </c>
      <c r="E21" s="13"/>
      <c r="F21" s="13"/>
      <c r="G21" s="1">
        <f t="shared" si="0"/>
        <v>-7</v>
      </c>
      <c r="H21" s="12">
        <f t="shared" si="1"/>
        <v>-185.36</v>
      </c>
    </row>
    <row r="22" spans="1:8" x14ac:dyDescent="0.25">
      <c r="A22" s="19" t="s">
        <v>60</v>
      </c>
      <c r="B22" s="12">
        <v>45.7</v>
      </c>
      <c r="C22" s="13">
        <v>44439</v>
      </c>
      <c r="D22" s="13">
        <v>44411</v>
      </c>
      <c r="E22" s="13"/>
      <c r="F22" s="13"/>
      <c r="G22" s="1">
        <f t="shared" si="0"/>
        <v>-28</v>
      </c>
      <c r="H22" s="12">
        <f t="shared" si="1"/>
        <v>-1279.6000000000001</v>
      </c>
    </row>
    <row r="23" spans="1:8" x14ac:dyDescent="0.25">
      <c r="A23" s="19" t="s">
        <v>61</v>
      </c>
      <c r="B23" s="12">
        <v>25.08</v>
      </c>
      <c r="C23" s="13">
        <v>44439</v>
      </c>
      <c r="D23" s="13">
        <v>44411</v>
      </c>
      <c r="E23" s="13"/>
      <c r="F23" s="13"/>
      <c r="G23" s="1">
        <f t="shared" si="0"/>
        <v>-28</v>
      </c>
      <c r="H23" s="12">
        <f t="shared" si="1"/>
        <v>-702.24</v>
      </c>
    </row>
    <row r="24" spans="1:8" x14ac:dyDescent="0.25">
      <c r="A24" s="19" t="s">
        <v>63</v>
      </c>
      <c r="B24" s="12">
        <v>1040</v>
      </c>
      <c r="C24" s="13">
        <v>44404</v>
      </c>
      <c r="D24" s="13">
        <v>44411</v>
      </c>
      <c r="E24" s="13"/>
      <c r="F24" s="13"/>
      <c r="G24" s="1">
        <f t="shared" si="0"/>
        <v>7</v>
      </c>
      <c r="H24" s="12">
        <f t="shared" si="1"/>
        <v>7280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 algorithmName="SHA-512" hashValue="xZocXKaanzXiAxAe9sHW50WQDdQsCDNPKc/I0bP0ZoZ5AxNwEsDg9R7TrQUYzZMfxDp3jrXBSx8SpHJ3ywLBQA==" saltValue="jzx6AC+p39Z0fGepQcWtHQ==" spinCount="100000" sheet="1" objects="1" scenarios="1"/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Trimestre 1</vt:lpstr>
      <vt:lpstr>Trimestre 2</vt:lpstr>
      <vt:lpstr>Trimestre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2021-11-09T10:05:58Z</dcterms:modified>
</cp:coreProperties>
</file>