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workbookProtection workbookAlgorithmName="SHA-512" workbookHashValue="eXgtR64GQgl92kfX4eMSd0k7Xo+SU08rPTBdTHn83k1KCLXQVBjSIxKIzqE3dTUPjWGKZab1Ufz4u8R8RHcKSg==" workbookSaltValue="pS6fmWMTlCFiGGUEibeoYg==" workbookSpinCount="100000" lockStructure="1"/>
  <bookViews>
    <workbookView xWindow="-120" yWindow="-120" windowWidth="29040" windowHeight="15840" activeTab="4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/>
  <c r="G19" i="2"/>
  <c r="G18" i="2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19" i="2"/>
  <c r="H18" i="2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<sst xmlns="http://schemas.openxmlformats.org/spreadsheetml/2006/main" count="112" uniqueCount="87">
  <si>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</si>
  <si>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</si>
  <si>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</si>
  <si>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</si>
  <si>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</si>
  <si>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</si>
  <si>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</si>
  <si>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</si>
  <si>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</si>
  <si>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</si>
  <si>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</si>
  <si>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</si>
  <si>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</si>
  <si>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</si>
  <si>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</si>
  <si>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</si>
  <si>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</si>
  <si>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</si>
  <si>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</si>
  <si>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</si>
  <si>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GENAZZANO G. GARIBALDI</t>
  </si>
  <si>
    <t>00030 GENAZZANO (RM) VIA DELLA SIGNORETTA C.F. 93008720588 C.M. RMIC8AD00T</t>
  </si>
  <si>
    <t>46611 del 23/12/2020</t>
  </si>
  <si>
    <t>827IA del 27/12/2020</t>
  </si>
  <si>
    <t>33/2021 del 12/01/2021</t>
  </si>
  <si>
    <t>8N00014912 del 12/01/2021</t>
  </si>
  <si>
    <t>104IE del 11/02/2021</t>
  </si>
  <si>
    <t>FPA 22/21 del 19/01/2021</t>
  </si>
  <si>
    <t>11/PA del 18/01/2021</t>
  </si>
  <si>
    <t>1021012556 del 04/02/2021</t>
  </si>
  <si>
    <t>6/3 del 02/02/2021</t>
  </si>
  <si>
    <t>181IE del 24/02/2021</t>
  </si>
  <si>
    <t>EFAT/2021/0726 del 24/02/2021</t>
  </si>
  <si>
    <t>01344/21 del 25/02/2021</t>
  </si>
  <si>
    <t>28/PA del 24/02/2021</t>
  </si>
  <si>
    <t>V2/518573 del 03/03/2021</t>
  </si>
  <si>
    <t>FPA_677-21 del 10/03/2021</t>
  </si>
  <si>
    <t>8N00070174 del 11/03/2021</t>
  </si>
  <si>
    <t>69IA del 05/03/2021</t>
  </si>
  <si>
    <t>238IE del 05/03/2021</t>
  </si>
  <si>
    <t>1021049033 del 05/03/2021</t>
  </si>
  <si>
    <t>63/PA del 09/04/2021</t>
  </si>
  <si>
    <t>1021100942 del 23/04/2021</t>
  </si>
  <si>
    <t>1021072076 del 30/03/2021</t>
  </si>
  <si>
    <t>FPA 1/21 del 30/04/2021</t>
  </si>
  <si>
    <t>8N00122571 del 11/05/2021</t>
  </si>
  <si>
    <t>353/FE del 07/05/2021</t>
  </si>
  <si>
    <t>0073/EL del 19/05/2021</t>
  </si>
  <si>
    <t>0074/EL del 19/05/2021</t>
  </si>
  <si>
    <t>18/PA del 21/05/2021</t>
  </si>
  <si>
    <t>V2/543515 del 31/05/2021</t>
  </si>
  <si>
    <t>131/FP del 22/06/2021</t>
  </si>
  <si>
    <t>201/001 del 30/06/2021</t>
  </si>
  <si>
    <t>132/FP del 22/06/2021</t>
  </si>
  <si>
    <t>1021161444 del 25/06/2021</t>
  </si>
  <si>
    <t>791IE del 21/06/2021</t>
  </si>
  <si>
    <t>271IA del 17/06/2021</t>
  </si>
  <si>
    <t>1/215 del 23/06/2021</t>
  </si>
  <si>
    <t>8N00172752 del 10/07/2021</t>
  </si>
  <si>
    <t>128/PA del 16/07/2021</t>
  </si>
  <si>
    <t>122/PA del 15/07/2021</t>
  </si>
  <si>
    <t>1021174542 del 20/07/2021</t>
  </si>
  <si>
    <t>FPA 3/21 del 27/07/2021</t>
  </si>
  <si>
    <t>20214E25903 del 30/09/2021</t>
  </si>
  <si>
    <t>20214E23439 del 10/09/2021</t>
  </si>
  <si>
    <t>8N00233634 del 09/09/2021</t>
  </si>
  <si>
    <t>491IA del 25/09/2021</t>
  </si>
  <si>
    <t>V3-22729 del 01/10/2021</t>
  </si>
  <si>
    <t>V2/576151 del 30/09/2021</t>
  </si>
  <si>
    <t>344/PA del 13/10/2021</t>
  </si>
  <si>
    <t>166/PA del 13/10/2021</t>
  </si>
  <si>
    <t>170/PA del 22/10/2021</t>
  </si>
  <si>
    <t>V2/585698 del 27/10/2021</t>
  </si>
  <si>
    <t>5642/P del 30/10/2021</t>
  </si>
  <si>
    <t>1/308 del 02/11/2021</t>
  </si>
  <si>
    <t>2/1060 del 13/12/2021</t>
  </si>
  <si>
    <t>12100623130000000542 del 24/11/2021</t>
  </si>
  <si>
    <t>287/001 del 16/12/2021</t>
  </si>
  <si>
    <t>2181/2021 del 10/12/2021</t>
  </si>
  <si>
    <t>FATTPA 56_21 del 10/12/2021</t>
  </si>
  <si>
    <t>715/A del 03/12/2021</t>
  </si>
  <si>
    <t>890 / A del 06/12/2021</t>
  </si>
  <si>
    <t>7034/P del 15/12/2021</t>
  </si>
  <si>
    <t>6493/P del 30/11/2021</t>
  </si>
  <si>
    <t>7</t>
  </si>
  <si>
    <t>6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</si>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</sst>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21" sqref="D2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62</v>
      </c>
      <c r="B9" s="35"/>
      <c r="C9" s="34">
        <f>SUM(C13:C16)</f>
        <v>80064.87999999999</v>
      </c>
      <c r="D9" s="35"/>
      <c r="E9" s="40">
        <f>('Trimestre 1'!H1+'Trimestre 2'!H1+'Trimestre 3'!H1+'Trimestre 4'!H1)/C9</f>
        <v>-16.658878024921787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14</v>
      </c>
      <c r="C13" s="29">
        <f>'Trimestre 1'!B1</f>
        <v>18860.949999999997</v>
      </c>
      <c r="D13" s="29">
        <f>'Trimestre 1'!G1</f>
        <v>-8.0616543705380721</v>
      </c>
      <c r="E13" s="29">
        <v>7742.66</v>
      </c>
      <c r="F13" s="33" t="s">
        <v>84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15</v>
      </c>
      <c r="C14" s="29">
        <f>'Trimestre 2'!B1</f>
        <v>16346.34</v>
      </c>
      <c r="D14" s="29">
        <f>'Trimestre 2'!G1</f>
        <v>-5.6785335432885891</v>
      </c>
      <c r="E14" s="29">
        <v>6347.12</v>
      </c>
      <c r="F14" s="33" t="s">
        <v>85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12</v>
      </c>
      <c r="C15" s="29">
        <f>'Trimestre 3'!B1</f>
        <v>16301.5</v>
      </c>
      <c r="D15" s="29">
        <f>'Trimestre 3'!G1</f>
        <v>-15.252947274790664</v>
      </c>
      <c r="E15" s="29">
        <v>5417.36</v>
      </c>
      <c r="F15" s="33" t="s">
        <v>85</v>
      </c>
    </row>
    <row r="16" spans="1:11" ht="21.75" customHeight="1" x14ac:dyDescent="0.25">
      <c r="A16" s="28" t="s">
        <v>16</v>
      </c>
      <c r="B16" s="17">
        <f>'Trimestre 4'!C1</f>
        <v>21</v>
      </c>
      <c r="C16" s="29">
        <f>'Trimestre 4'!B1</f>
        <v>28556.09</v>
      </c>
      <c r="D16" s="29">
        <f>'Trimestre 4'!G1</f>
        <v>-29.425297721081559</v>
      </c>
      <c r="E16" s="29">
        <v>28406.85</v>
      </c>
      <c r="F16" s="33" t="s">
        <v>86</v>
      </c>
    </row>
  </sheetData>
  <sheetProtection algorithmName="SHA-512" hashValue="sFT68vhWWLI/xxYcbYbuUvgrmvjTjsWXJrZDMc6WsFTMuzvO/dXhJe9fJhqjIhdR+Mr0Zaam8qHu8l+eTsx0vA==" saltValue="30hOew2KSgDpufA9lvBG1g==" spinCount="100000" sheet="1" formatCells="0" formatColumns="0" formatRows="0" insertColumns="0" insertRows="0" insertHyperlinks="0" deleteColumns="0" deleteRows="0" sort="0" autoFilter="0" pivotTables="0"/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>
      <selection activeCell="F24" sqref="F24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18860.949999999997</v>
      </c>
      <c r="C1">
        <f>COUNTA(A4:A353)</f>
        <v>14</v>
      </c>
      <c r="G1" s="16">
        <f>IF(B1&lt;&gt;0,H1/B1,0)</f>
        <v>-8.0616543705380721</v>
      </c>
      <c r="H1" s="15">
        <f>SUM(H4:H353)</f>
        <v>-152050.46000000002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9800.75</v>
      </c>
      <c r="C4" s="13">
        <v>44219</v>
      </c>
      <c r="D4" s="13">
        <v>44225</v>
      </c>
      <c r="E4" s="13"/>
      <c r="F4" s="13"/>
      <c r="G4" s="1">
        <f>D4-C4-(F4-E4)</f>
        <v>6</v>
      </c>
      <c r="H4" s="12">
        <f>B4*G4</f>
        <v>58804.5</v>
      </c>
    </row>
    <row r="5" spans="1:8" x14ac:dyDescent="0.25">
      <c r="A5" s="19" t="s">
        <v>23</v>
      </c>
      <c r="B5" s="12">
        <v>444.66</v>
      </c>
      <c r="C5" s="13">
        <v>44222</v>
      </c>
      <c r="D5" s="13">
        <v>44225</v>
      </c>
      <c r="E5" s="13"/>
      <c r="F5" s="13"/>
      <c r="G5" s="1">
        <f t="shared" ref="G5:G68" si="0">D5-C5-(F5-E5)</f>
        <v>3</v>
      </c>
      <c r="H5" s="12">
        <f t="shared" ref="H5:H68" si="1">B5*G5</f>
        <v>1333.98</v>
      </c>
    </row>
    <row r="6" spans="1:8" x14ac:dyDescent="0.25">
      <c r="A6" s="19" t="s">
        <v>24</v>
      </c>
      <c r="B6" s="12">
        <v>67.5</v>
      </c>
      <c r="C6" s="13">
        <v>44239</v>
      </c>
      <c r="D6" s="13">
        <v>44225</v>
      </c>
      <c r="E6" s="13"/>
      <c r="F6" s="13"/>
      <c r="G6" s="1">
        <f t="shared" si="0"/>
        <v>-14</v>
      </c>
      <c r="H6" s="12">
        <f t="shared" si="1"/>
        <v>-945</v>
      </c>
    </row>
    <row r="7" spans="1:8" x14ac:dyDescent="0.25">
      <c r="A7" s="19" t="s">
        <v>25</v>
      </c>
      <c r="B7" s="12">
        <v>120.36</v>
      </c>
      <c r="C7" s="13">
        <v>44239</v>
      </c>
      <c r="D7" s="13">
        <v>44249</v>
      </c>
      <c r="E7" s="13"/>
      <c r="F7" s="13"/>
      <c r="G7" s="1">
        <f t="shared" si="0"/>
        <v>10</v>
      </c>
      <c r="H7" s="12">
        <f t="shared" si="1"/>
        <v>1203.5999999999999</v>
      </c>
    </row>
    <row r="8" spans="1:8" x14ac:dyDescent="0.25">
      <c r="A8" s="19" t="s">
        <v>26</v>
      </c>
      <c r="B8" s="12">
        <v>70</v>
      </c>
      <c r="C8" s="13">
        <v>44268</v>
      </c>
      <c r="D8" s="13">
        <v>44249</v>
      </c>
      <c r="E8" s="13"/>
      <c r="F8" s="13"/>
      <c r="G8" s="1">
        <f t="shared" si="0"/>
        <v>-19</v>
      </c>
      <c r="H8" s="12">
        <f t="shared" si="1"/>
        <v>-1330</v>
      </c>
    </row>
    <row r="9" spans="1:8" x14ac:dyDescent="0.25">
      <c r="A9" s="19" t="s">
        <v>27</v>
      </c>
      <c r="B9" s="12">
        <v>334.5</v>
      </c>
      <c r="C9" s="13">
        <v>44246</v>
      </c>
      <c r="D9" s="13">
        <v>44249</v>
      </c>
      <c r="E9" s="13"/>
      <c r="F9" s="13"/>
      <c r="G9" s="1">
        <f t="shared" si="0"/>
        <v>3</v>
      </c>
      <c r="H9" s="12">
        <f t="shared" si="1"/>
        <v>1003.5</v>
      </c>
    </row>
    <row r="10" spans="1:8" x14ac:dyDescent="0.25">
      <c r="A10" s="19" t="s">
        <v>28</v>
      </c>
      <c r="B10" s="12">
        <v>114</v>
      </c>
      <c r="C10" s="13">
        <v>44255</v>
      </c>
      <c r="D10" s="13">
        <v>44249</v>
      </c>
      <c r="E10" s="13"/>
      <c r="F10" s="13"/>
      <c r="G10" s="1">
        <f t="shared" si="0"/>
        <v>-6</v>
      </c>
      <c r="H10" s="12">
        <f t="shared" si="1"/>
        <v>-684</v>
      </c>
    </row>
    <row r="11" spans="1:8" x14ac:dyDescent="0.25">
      <c r="A11" s="19" t="s">
        <v>29</v>
      </c>
      <c r="B11" s="12">
        <v>5.58</v>
      </c>
      <c r="C11" s="13">
        <v>44261</v>
      </c>
      <c r="D11" s="13">
        <v>44249</v>
      </c>
      <c r="E11" s="13"/>
      <c r="F11" s="13"/>
      <c r="G11" s="1">
        <f t="shared" si="0"/>
        <v>-12</v>
      </c>
      <c r="H11" s="12">
        <f t="shared" si="1"/>
        <v>-66.960000000000008</v>
      </c>
    </row>
    <row r="12" spans="1:8" x14ac:dyDescent="0.25">
      <c r="A12" s="19" t="s">
        <v>30</v>
      </c>
      <c r="B12" s="12">
        <v>5460</v>
      </c>
      <c r="C12" s="13">
        <v>44259</v>
      </c>
      <c r="D12" s="13">
        <v>44249</v>
      </c>
      <c r="E12" s="13"/>
      <c r="F12" s="13"/>
      <c r="G12" s="1">
        <f t="shared" si="0"/>
        <v>-10</v>
      </c>
      <c r="H12" s="12">
        <f t="shared" si="1"/>
        <v>-54600</v>
      </c>
    </row>
    <row r="13" spans="1:8" x14ac:dyDescent="0.25">
      <c r="A13" s="19" t="s">
        <v>31</v>
      </c>
      <c r="B13" s="12">
        <v>300</v>
      </c>
      <c r="C13" s="13">
        <v>44281</v>
      </c>
      <c r="D13" s="13">
        <v>44258</v>
      </c>
      <c r="E13" s="13"/>
      <c r="F13" s="13"/>
      <c r="G13" s="1">
        <f t="shared" si="0"/>
        <v>-23</v>
      </c>
      <c r="H13" s="12">
        <f t="shared" si="1"/>
        <v>-6900</v>
      </c>
    </row>
    <row r="14" spans="1:8" x14ac:dyDescent="0.25">
      <c r="A14" s="19" t="s">
        <v>32</v>
      </c>
      <c r="B14" s="12">
        <v>250</v>
      </c>
      <c r="C14" s="13">
        <v>44311</v>
      </c>
      <c r="D14" s="13">
        <v>44258</v>
      </c>
      <c r="E14" s="13"/>
      <c r="F14" s="13"/>
      <c r="G14" s="1">
        <f t="shared" si="0"/>
        <v>-53</v>
      </c>
      <c r="H14" s="12">
        <f t="shared" si="1"/>
        <v>-13250</v>
      </c>
    </row>
    <row r="15" spans="1:8" x14ac:dyDescent="0.25">
      <c r="A15" s="19" t="s">
        <v>33</v>
      </c>
      <c r="B15" s="12">
        <v>280</v>
      </c>
      <c r="C15" s="13">
        <v>44282</v>
      </c>
      <c r="D15" s="13">
        <v>44258</v>
      </c>
      <c r="E15" s="13"/>
      <c r="F15" s="13"/>
      <c r="G15" s="1">
        <f t="shared" si="0"/>
        <v>-24</v>
      </c>
      <c r="H15" s="12">
        <f t="shared" si="1"/>
        <v>-6720</v>
      </c>
    </row>
    <row r="16" spans="1:8" x14ac:dyDescent="0.25">
      <c r="A16" s="19" t="s">
        <v>34</v>
      </c>
      <c r="B16" s="12">
        <v>177.68</v>
      </c>
      <c r="C16" s="13">
        <v>44286</v>
      </c>
      <c r="D16" s="13">
        <v>44258</v>
      </c>
      <c r="E16" s="13"/>
      <c r="F16" s="13"/>
      <c r="G16" s="1">
        <f t="shared" si="0"/>
        <v>-28</v>
      </c>
      <c r="H16" s="12">
        <f t="shared" si="1"/>
        <v>-4975.04</v>
      </c>
    </row>
    <row r="17" spans="1:8" x14ac:dyDescent="0.25">
      <c r="A17" s="19" t="s">
        <v>35</v>
      </c>
      <c r="B17" s="12">
        <v>1435.92</v>
      </c>
      <c r="C17" s="13">
        <v>44347</v>
      </c>
      <c r="D17" s="13">
        <v>44260</v>
      </c>
      <c r="E17" s="13"/>
      <c r="F17" s="13"/>
      <c r="G17" s="1">
        <f t="shared" si="0"/>
        <v>-87</v>
      </c>
      <c r="H17" s="12">
        <f t="shared" si="1"/>
        <v>-124925.04000000001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sheetProtection algorithmName="SHA-512" hashValue="PZpuIrl+ELI1a9Jf9iUW8/QVWwlVoLAZbiRtlPLPfaOGpvlX6LA7OK/ObfK1K2cM/De2E5LnudHhGgbdobTLlQ==" saltValue="C7hDn1s49nP5XtAWPg25bQ==" spinCount="100000" sheet="1" objects="1" scenarios="1"/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16346.34</v>
      </c>
      <c r="C1">
        <f>COUNTA(A4:A353)</f>
        <v>15</v>
      </c>
      <c r="G1" s="16">
        <f>IF(B1&lt;&gt;0,H1/B1,0)</f>
        <v>-5.6785335432885891</v>
      </c>
      <c r="H1" s="15">
        <f>SUM(H4:H353)</f>
        <v>-92823.239999999991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36</v>
      </c>
      <c r="B4" s="12">
        <v>2585</v>
      </c>
      <c r="C4" s="13">
        <v>44296</v>
      </c>
      <c r="D4" s="13">
        <v>44312</v>
      </c>
      <c r="E4" s="13"/>
      <c r="F4" s="13"/>
      <c r="G4" s="1">
        <f>D4-C4-(F4-E4)</f>
        <v>16</v>
      </c>
      <c r="H4" s="12">
        <f>B4*G4</f>
        <v>41360</v>
      </c>
    </row>
    <row r="5" spans="1:8" x14ac:dyDescent="0.25">
      <c r="A5" s="19" t="s">
        <v>37</v>
      </c>
      <c r="B5" s="12">
        <v>120.36</v>
      </c>
      <c r="C5" s="13">
        <v>44298</v>
      </c>
      <c r="D5" s="13">
        <v>44312</v>
      </c>
      <c r="E5" s="13"/>
      <c r="F5" s="13"/>
      <c r="G5" s="1">
        <f t="shared" ref="G5:G68" si="0">D5-C5-(F5-E5)</f>
        <v>14</v>
      </c>
      <c r="H5" s="12">
        <f t="shared" ref="H5:H68" si="1">B5*G5</f>
        <v>1685.04</v>
      </c>
    </row>
    <row r="6" spans="1:8" x14ac:dyDescent="0.25">
      <c r="A6" s="19" t="s">
        <v>38</v>
      </c>
      <c r="B6" s="12">
        <v>1000</v>
      </c>
      <c r="C6" s="13">
        <v>44290</v>
      </c>
      <c r="D6" s="13">
        <v>44312</v>
      </c>
      <c r="E6" s="13"/>
      <c r="F6" s="13"/>
      <c r="G6" s="1">
        <f t="shared" si="0"/>
        <v>22</v>
      </c>
      <c r="H6" s="12">
        <f t="shared" si="1"/>
        <v>22000</v>
      </c>
    </row>
    <row r="7" spans="1:8" x14ac:dyDescent="0.25">
      <c r="A7" s="19" t="s">
        <v>39</v>
      </c>
      <c r="B7" s="12">
        <v>780</v>
      </c>
      <c r="C7" s="13">
        <v>44290</v>
      </c>
      <c r="D7" s="13">
        <v>44312</v>
      </c>
      <c r="E7" s="13"/>
      <c r="F7" s="13"/>
      <c r="G7" s="1">
        <f t="shared" si="0"/>
        <v>22</v>
      </c>
      <c r="H7" s="12">
        <f t="shared" si="1"/>
        <v>17160</v>
      </c>
    </row>
    <row r="8" spans="1:8" x14ac:dyDescent="0.25">
      <c r="A8" s="19" t="s">
        <v>40</v>
      </c>
      <c r="B8" s="12">
        <v>7.82</v>
      </c>
      <c r="C8" s="13">
        <v>44290</v>
      </c>
      <c r="D8" s="13">
        <v>44312</v>
      </c>
      <c r="E8" s="13"/>
      <c r="F8" s="13"/>
      <c r="G8" s="1">
        <f t="shared" si="0"/>
        <v>22</v>
      </c>
      <c r="H8" s="12">
        <f t="shared" si="1"/>
        <v>172.04000000000002</v>
      </c>
    </row>
    <row r="9" spans="1:8" x14ac:dyDescent="0.25">
      <c r="A9" s="19" t="s">
        <v>41</v>
      </c>
      <c r="B9" s="12">
        <v>114</v>
      </c>
      <c r="C9" s="13">
        <v>44347</v>
      </c>
      <c r="D9" s="13">
        <v>44312</v>
      </c>
      <c r="E9" s="13"/>
      <c r="F9" s="13"/>
      <c r="G9" s="1">
        <f t="shared" si="0"/>
        <v>-35</v>
      </c>
      <c r="H9" s="12">
        <f t="shared" si="1"/>
        <v>-3990</v>
      </c>
    </row>
    <row r="10" spans="1:8" x14ac:dyDescent="0.25">
      <c r="A10" s="19" t="s">
        <v>42</v>
      </c>
      <c r="B10" s="12">
        <v>3.34</v>
      </c>
      <c r="C10" s="13">
        <v>44339</v>
      </c>
      <c r="D10" s="13">
        <v>44312</v>
      </c>
      <c r="E10" s="13"/>
      <c r="F10" s="13"/>
      <c r="G10" s="1">
        <f t="shared" si="0"/>
        <v>-27</v>
      </c>
      <c r="H10" s="12">
        <f t="shared" si="1"/>
        <v>-90.179999999999993</v>
      </c>
    </row>
    <row r="11" spans="1:8" x14ac:dyDescent="0.25">
      <c r="A11" s="19" t="s">
        <v>43</v>
      </c>
      <c r="B11" s="12">
        <v>6.67</v>
      </c>
      <c r="C11" s="13">
        <v>44315</v>
      </c>
      <c r="D11" s="13">
        <v>44312</v>
      </c>
      <c r="E11" s="13"/>
      <c r="F11" s="13"/>
      <c r="G11" s="1">
        <f t="shared" si="0"/>
        <v>-3</v>
      </c>
      <c r="H11" s="12">
        <f t="shared" si="1"/>
        <v>-20.009999999999998</v>
      </c>
    </row>
    <row r="12" spans="1:8" x14ac:dyDescent="0.25">
      <c r="A12" s="19" t="s">
        <v>44</v>
      </c>
      <c r="B12" s="12">
        <v>1600</v>
      </c>
      <c r="C12" s="13">
        <v>44316</v>
      </c>
      <c r="D12" s="13">
        <v>44333</v>
      </c>
      <c r="E12" s="13"/>
      <c r="F12" s="13"/>
      <c r="G12" s="1">
        <f t="shared" si="0"/>
        <v>17</v>
      </c>
      <c r="H12" s="12">
        <f t="shared" si="1"/>
        <v>27200</v>
      </c>
    </row>
    <row r="13" spans="1:8" x14ac:dyDescent="0.25">
      <c r="A13" s="19" t="s">
        <v>45</v>
      </c>
      <c r="B13" s="12">
        <v>120.61</v>
      </c>
      <c r="C13" s="13">
        <v>44358</v>
      </c>
      <c r="D13" s="13">
        <v>44333</v>
      </c>
      <c r="E13" s="13"/>
      <c r="F13" s="13"/>
      <c r="G13" s="1">
        <f t="shared" si="0"/>
        <v>-25</v>
      </c>
      <c r="H13" s="12">
        <f t="shared" si="1"/>
        <v>-3015.25</v>
      </c>
    </row>
    <row r="14" spans="1:8" x14ac:dyDescent="0.25">
      <c r="A14" s="19" t="s">
        <v>46</v>
      </c>
      <c r="B14" s="12">
        <v>657</v>
      </c>
      <c r="C14" s="13">
        <v>44354</v>
      </c>
      <c r="D14" s="13">
        <v>44333</v>
      </c>
      <c r="E14" s="13"/>
      <c r="F14" s="13"/>
      <c r="G14" s="1">
        <f t="shared" si="0"/>
        <v>-21</v>
      </c>
      <c r="H14" s="12">
        <f t="shared" si="1"/>
        <v>-13797</v>
      </c>
    </row>
    <row r="15" spans="1:8" x14ac:dyDescent="0.25">
      <c r="A15" s="19" t="s">
        <v>47</v>
      </c>
      <c r="B15" s="12">
        <v>3140</v>
      </c>
      <c r="C15" s="13">
        <v>44377</v>
      </c>
      <c r="D15" s="13">
        <v>44355</v>
      </c>
      <c r="E15" s="13"/>
      <c r="F15" s="13"/>
      <c r="G15" s="1">
        <f t="shared" si="0"/>
        <v>-22</v>
      </c>
      <c r="H15" s="12">
        <f t="shared" si="1"/>
        <v>-69080</v>
      </c>
    </row>
    <row r="16" spans="1:8" x14ac:dyDescent="0.25">
      <c r="A16" s="19" t="s">
        <v>48</v>
      </c>
      <c r="B16" s="12">
        <v>900</v>
      </c>
      <c r="C16" s="13">
        <v>44377</v>
      </c>
      <c r="D16" s="13">
        <v>44355</v>
      </c>
      <c r="E16" s="13"/>
      <c r="F16" s="13"/>
      <c r="G16" s="1">
        <f t="shared" si="0"/>
        <v>-22</v>
      </c>
      <c r="H16" s="12">
        <f t="shared" si="1"/>
        <v>-19800</v>
      </c>
    </row>
    <row r="17" spans="1:8" x14ac:dyDescent="0.25">
      <c r="A17" s="19" t="s">
        <v>49</v>
      </c>
      <c r="B17" s="12">
        <v>2694</v>
      </c>
      <c r="C17" s="13">
        <v>44368</v>
      </c>
      <c r="D17" s="13">
        <v>44355</v>
      </c>
      <c r="E17" s="13"/>
      <c r="F17" s="13"/>
      <c r="G17" s="1">
        <f t="shared" si="0"/>
        <v>-13</v>
      </c>
      <c r="H17" s="12">
        <f t="shared" si="1"/>
        <v>-35022</v>
      </c>
    </row>
    <row r="18" spans="1:8" x14ac:dyDescent="0.25">
      <c r="A18" s="19" t="s">
        <v>50</v>
      </c>
      <c r="B18" s="12">
        <v>2617.54</v>
      </c>
      <c r="C18" s="13">
        <v>44377</v>
      </c>
      <c r="D18" s="13">
        <v>44355</v>
      </c>
      <c r="E18" s="13"/>
      <c r="F18" s="13"/>
      <c r="G18" s="1">
        <f t="shared" si="0"/>
        <v>-22</v>
      </c>
      <c r="H18" s="12">
        <f t="shared" si="1"/>
        <v>-57585.88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sheetProtection algorithmName="SHA-512" hashValue="8aLz0kpf3hN+RVMwavlTtBJdjamA6LwpCeb9O63h+ir2UNp2AjgUd2aUYAtcbWeFI4DhtUSCTuxpXX2dJr867g==" saltValue="300Kk4HeaYtCNRAMx9jCEQ==" spinCount="100000" sheet="1" objects="1" scenarios="1"/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>
      <selection activeCell="D22" sqref="D22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16301.5</v>
      </c>
      <c r="C1">
        <f>COUNTA(A4:A353)</f>
        <v>12</v>
      </c>
      <c r="G1" s="16">
        <f>IF(B1&lt;&gt;0,H1/B1,0)</f>
        <v>-15.252947274790664</v>
      </c>
      <c r="H1" s="15">
        <f>SUM(H4:H353)</f>
        <v>-248645.92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51</v>
      </c>
      <c r="B4" s="12">
        <v>8675.5</v>
      </c>
      <c r="C4" s="13">
        <v>44408</v>
      </c>
      <c r="D4" s="13">
        <v>44386</v>
      </c>
      <c r="E4" s="13"/>
      <c r="F4" s="13"/>
      <c r="G4" s="1">
        <f>D4-C4-(F4-E4)</f>
        <v>-22</v>
      </c>
      <c r="H4" s="12">
        <f>B4*G4</f>
        <v>-190861</v>
      </c>
    </row>
    <row r="5" spans="1:8" x14ac:dyDescent="0.25">
      <c r="A5" s="19" t="s">
        <v>52</v>
      </c>
      <c r="B5" s="12">
        <v>175</v>
      </c>
      <c r="C5" s="13">
        <v>44377</v>
      </c>
      <c r="D5" s="13">
        <v>44392</v>
      </c>
      <c r="E5" s="13"/>
      <c r="F5" s="13"/>
      <c r="G5" s="1">
        <f t="shared" ref="G5:G68" si="0">D5-C5-(F5-E5)</f>
        <v>15</v>
      </c>
      <c r="H5" s="12">
        <f t="shared" ref="H5:H68" si="1">B5*G5</f>
        <v>2625</v>
      </c>
    </row>
    <row r="6" spans="1:8" x14ac:dyDescent="0.25">
      <c r="A6" s="19" t="s">
        <v>53</v>
      </c>
      <c r="B6" s="12">
        <v>1000</v>
      </c>
      <c r="C6" s="13">
        <v>44408</v>
      </c>
      <c r="D6" s="13">
        <v>44392</v>
      </c>
      <c r="E6" s="13"/>
      <c r="F6" s="13"/>
      <c r="G6" s="1">
        <f t="shared" si="0"/>
        <v>-16</v>
      </c>
      <c r="H6" s="12">
        <f t="shared" si="1"/>
        <v>-16000</v>
      </c>
    </row>
    <row r="7" spans="1:8" x14ac:dyDescent="0.25">
      <c r="A7" s="19" t="s">
        <v>54</v>
      </c>
      <c r="B7" s="12">
        <v>1.96</v>
      </c>
      <c r="C7" s="13">
        <v>44402</v>
      </c>
      <c r="D7" s="13">
        <v>44392</v>
      </c>
      <c r="E7" s="13"/>
      <c r="F7" s="13"/>
      <c r="G7" s="1">
        <f t="shared" si="0"/>
        <v>-10</v>
      </c>
      <c r="H7" s="12">
        <f t="shared" si="1"/>
        <v>-19.600000000000001</v>
      </c>
    </row>
    <row r="8" spans="1:8" x14ac:dyDescent="0.25">
      <c r="A8" s="19" t="s">
        <v>55</v>
      </c>
      <c r="B8" s="12">
        <v>70</v>
      </c>
      <c r="C8" s="13">
        <v>44398</v>
      </c>
      <c r="D8" s="13">
        <v>44392</v>
      </c>
      <c r="E8" s="13"/>
      <c r="F8" s="13"/>
      <c r="G8" s="1">
        <f t="shared" si="0"/>
        <v>-6</v>
      </c>
      <c r="H8" s="12">
        <f t="shared" si="1"/>
        <v>-420</v>
      </c>
    </row>
    <row r="9" spans="1:8" x14ac:dyDescent="0.25">
      <c r="A9" s="19" t="s">
        <v>56</v>
      </c>
      <c r="B9" s="12">
        <v>415.98</v>
      </c>
      <c r="C9" s="13">
        <v>44394</v>
      </c>
      <c r="D9" s="13">
        <v>44392</v>
      </c>
      <c r="E9" s="13"/>
      <c r="F9" s="13"/>
      <c r="G9" s="1">
        <f t="shared" si="0"/>
        <v>-2</v>
      </c>
      <c r="H9" s="12">
        <f t="shared" si="1"/>
        <v>-831.96</v>
      </c>
    </row>
    <row r="10" spans="1:8" x14ac:dyDescent="0.25">
      <c r="A10" s="19" t="s">
        <v>57</v>
      </c>
      <c r="B10" s="12">
        <v>4469</v>
      </c>
      <c r="C10" s="13">
        <v>44400</v>
      </c>
      <c r="D10" s="13">
        <v>44392</v>
      </c>
      <c r="E10" s="13"/>
      <c r="F10" s="13"/>
      <c r="G10" s="1">
        <f t="shared" si="0"/>
        <v>-8</v>
      </c>
      <c r="H10" s="12">
        <f t="shared" si="1"/>
        <v>-35752</v>
      </c>
    </row>
    <row r="11" spans="1:8" x14ac:dyDescent="0.25">
      <c r="A11" s="19" t="s">
        <v>58</v>
      </c>
      <c r="B11" s="12">
        <v>120.7</v>
      </c>
      <c r="C11" s="13">
        <v>44418</v>
      </c>
      <c r="D11" s="13">
        <v>44392</v>
      </c>
      <c r="E11" s="13"/>
      <c r="F11" s="13"/>
      <c r="G11" s="1">
        <f t="shared" si="0"/>
        <v>-26</v>
      </c>
      <c r="H11" s="12">
        <f t="shared" si="1"/>
        <v>-3138.2000000000003</v>
      </c>
    </row>
    <row r="12" spans="1:8" x14ac:dyDescent="0.25">
      <c r="A12" s="19" t="s">
        <v>59</v>
      </c>
      <c r="B12" s="12">
        <v>207.74</v>
      </c>
      <c r="C12" s="13">
        <v>44439</v>
      </c>
      <c r="D12" s="13">
        <v>44404</v>
      </c>
      <c r="E12" s="13"/>
      <c r="F12" s="13"/>
      <c r="G12" s="1">
        <f t="shared" si="0"/>
        <v>-35</v>
      </c>
      <c r="H12" s="12">
        <f t="shared" si="1"/>
        <v>-7270.9000000000005</v>
      </c>
    </row>
    <row r="13" spans="1:8" x14ac:dyDescent="0.25">
      <c r="A13" s="19" t="s">
        <v>60</v>
      </c>
      <c r="B13" s="12">
        <v>114</v>
      </c>
      <c r="C13" s="13">
        <v>44439</v>
      </c>
      <c r="D13" s="13">
        <v>44404</v>
      </c>
      <c r="E13" s="13"/>
      <c r="F13" s="13"/>
      <c r="G13" s="1">
        <f t="shared" si="0"/>
        <v>-35</v>
      </c>
      <c r="H13" s="12">
        <f t="shared" si="1"/>
        <v>-3990</v>
      </c>
    </row>
    <row r="14" spans="1:8" x14ac:dyDescent="0.25">
      <c r="A14" s="19" t="s">
        <v>61</v>
      </c>
      <c r="B14" s="12">
        <v>11.62</v>
      </c>
      <c r="C14" s="13">
        <v>44427</v>
      </c>
      <c r="D14" s="13">
        <v>44404</v>
      </c>
      <c r="E14" s="13"/>
      <c r="F14" s="13"/>
      <c r="G14" s="1">
        <f t="shared" si="0"/>
        <v>-23</v>
      </c>
      <c r="H14" s="12">
        <f t="shared" si="1"/>
        <v>-267.26</v>
      </c>
    </row>
    <row r="15" spans="1:8" x14ac:dyDescent="0.25">
      <c r="A15" s="19" t="s">
        <v>62</v>
      </c>
      <c r="B15" s="12">
        <v>1040</v>
      </c>
      <c r="C15" s="13">
        <v>44404</v>
      </c>
      <c r="D15" s="13">
        <v>44411</v>
      </c>
      <c r="E15" s="13"/>
      <c r="F15" s="13"/>
      <c r="G15" s="1">
        <f t="shared" si="0"/>
        <v>7</v>
      </c>
      <c r="H15" s="12">
        <f t="shared" si="1"/>
        <v>7280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sheetProtection algorithmName="SHA-512" hashValue="/c1AJ+CjQ18FFni2iXbyoVyZiPYgJ/YyVyobTo+dwLJKsmusqeIwttNlhodNnQ06pQrj+mhvYktllyGKFdNAxQ==" saltValue="0bmnQj6cQjZg8P3Aq219vA==" spinCount="100000" sheet="1" objects="1" scenarios="1"/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tabSelected="1" workbookViewId="0">
      <selection activeCell="K3" sqref="K3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28556.09</v>
      </c>
      <c r="C1">
        <f>COUNTA(A4:A353)</f>
        <v>21</v>
      </c>
      <c r="G1" s="16">
        <f>IF(B1&lt;&gt;0,H1/B1,0)</f>
        <v>-29.425297721081559</v>
      </c>
      <c r="H1" s="15">
        <f>SUM(H4:H353)</f>
        <v>-840271.45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63</v>
      </c>
      <c r="B4" s="12">
        <v>56.72</v>
      </c>
      <c r="C4" s="13">
        <v>44499</v>
      </c>
      <c r="D4" s="13">
        <v>44483</v>
      </c>
      <c r="E4" s="13"/>
      <c r="F4" s="13"/>
      <c r="G4" s="1">
        <f>D4-C4-(F4-E4)</f>
        <v>-16</v>
      </c>
      <c r="H4" s="12">
        <f>B4*G4</f>
        <v>-907.52</v>
      </c>
    </row>
    <row r="5" spans="1:8" x14ac:dyDescent="0.25">
      <c r="A5" s="19" t="s">
        <v>64</v>
      </c>
      <c r="B5" s="12">
        <v>292.67</v>
      </c>
      <c r="C5" s="13">
        <v>44479</v>
      </c>
      <c r="D5" s="13">
        <v>44483</v>
      </c>
      <c r="E5" s="13"/>
      <c r="F5" s="13"/>
      <c r="G5" s="1">
        <f t="shared" ref="G5:G68" si="0">D5-C5-(F5-E5)</f>
        <v>4</v>
      </c>
      <c r="H5" s="12">
        <f t="shared" ref="H5:H68" si="1">B5*G5</f>
        <v>1170.68</v>
      </c>
    </row>
    <row r="6" spans="1:8" x14ac:dyDescent="0.25">
      <c r="A6" s="19" t="s">
        <v>65</v>
      </c>
      <c r="B6" s="12">
        <v>120.36</v>
      </c>
      <c r="C6" s="13">
        <v>44480</v>
      </c>
      <c r="D6" s="13">
        <v>44483</v>
      </c>
      <c r="E6" s="13"/>
      <c r="F6" s="13"/>
      <c r="G6" s="1">
        <f t="shared" si="0"/>
        <v>3</v>
      </c>
      <c r="H6" s="12">
        <f t="shared" si="1"/>
        <v>361.08</v>
      </c>
    </row>
    <row r="7" spans="1:8" x14ac:dyDescent="0.25">
      <c r="A7" s="19" t="s">
        <v>66</v>
      </c>
      <c r="B7" s="12">
        <v>444.66</v>
      </c>
      <c r="C7" s="13">
        <v>44494</v>
      </c>
      <c r="D7" s="13">
        <v>44483</v>
      </c>
      <c r="E7" s="13"/>
      <c r="F7" s="13"/>
      <c r="G7" s="1">
        <f t="shared" si="0"/>
        <v>-11</v>
      </c>
      <c r="H7" s="12">
        <f t="shared" si="1"/>
        <v>-4891.26</v>
      </c>
    </row>
    <row r="8" spans="1:8" x14ac:dyDescent="0.25">
      <c r="A8" s="19" t="s">
        <v>67</v>
      </c>
      <c r="B8" s="12">
        <v>1614.32</v>
      </c>
      <c r="C8" s="13">
        <v>44506</v>
      </c>
      <c r="D8" s="13">
        <v>44483</v>
      </c>
      <c r="E8" s="13"/>
      <c r="F8" s="13"/>
      <c r="G8" s="1">
        <f t="shared" si="0"/>
        <v>-23</v>
      </c>
      <c r="H8" s="12">
        <f t="shared" si="1"/>
        <v>-37129.360000000001</v>
      </c>
    </row>
    <row r="9" spans="1:8" x14ac:dyDescent="0.25">
      <c r="A9" s="19" t="s">
        <v>68</v>
      </c>
      <c r="B9" s="12">
        <v>1241.9000000000001</v>
      </c>
      <c r="C9" s="13">
        <v>44530</v>
      </c>
      <c r="D9" s="13">
        <v>44483</v>
      </c>
      <c r="E9" s="13"/>
      <c r="F9" s="13"/>
      <c r="G9" s="1">
        <f t="shared" si="0"/>
        <v>-47</v>
      </c>
      <c r="H9" s="12">
        <f t="shared" si="1"/>
        <v>-58369.3</v>
      </c>
    </row>
    <row r="10" spans="1:8" x14ac:dyDescent="0.25">
      <c r="A10" s="19" t="s">
        <v>69</v>
      </c>
      <c r="B10" s="12">
        <v>98</v>
      </c>
      <c r="C10" s="13">
        <v>44530</v>
      </c>
      <c r="D10" s="13">
        <v>44509</v>
      </c>
      <c r="E10" s="13"/>
      <c r="F10" s="13"/>
      <c r="G10" s="1">
        <f t="shared" si="0"/>
        <v>-21</v>
      </c>
      <c r="H10" s="12">
        <f t="shared" si="1"/>
        <v>-2058</v>
      </c>
    </row>
    <row r="11" spans="1:8" x14ac:dyDescent="0.25">
      <c r="A11" s="19" t="s">
        <v>70</v>
      </c>
      <c r="B11" s="12">
        <v>114</v>
      </c>
      <c r="C11" s="13">
        <v>44530</v>
      </c>
      <c r="D11" s="13">
        <v>44509</v>
      </c>
      <c r="E11" s="13"/>
      <c r="F11" s="13"/>
      <c r="G11" s="1">
        <f t="shared" si="0"/>
        <v>-21</v>
      </c>
      <c r="H11" s="12">
        <f t="shared" si="1"/>
        <v>-2394</v>
      </c>
    </row>
    <row r="12" spans="1:8" x14ac:dyDescent="0.25">
      <c r="A12" s="19" t="s">
        <v>71</v>
      </c>
      <c r="B12" s="12">
        <v>48.88</v>
      </c>
      <c r="C12" s="13">
        <v>44530</v>
      </c>
      <c r="D12" s="13">
        <v>44509</v>
      </c>
      <c r="E12" s="13"/>
      <c r="F12" s="13"/>
      <c r="G12" s="1">
        <f t="shared" si="0"/>
        <v>-21</v>
      </c>
      <c r="H12" s="12">
        <f t="shared" si="1"/>
        <v>-1026.48</v>
      </c>
    </row>
    <row r="13" spans="1:8" x14ac:dyDescent="0.25">
      <c r="A13" s="19" t="s">
        <v>72</v>
      </c>
      <c r="B13" s="12">
        <v>2589.84</v>
      </c>
      <c r="C13" s="13">
        <v>44561</v>
      </c>
      <c r="D13" s="13">
        <v>44509</v>
      </c>
      <c r="E13" s="13"/>
      <c r="F13" s="13"/>
      <c r="G13" s="1">
        <f t="shared" si="0"/>
        <v>-52</v>
      </c>
      <c r="H13" s="12">
        <f t="shared" si="1"/>
        <v>-134671.67999999999</v>
      </c>
    </row>
    <row r="14" spans="1:8" x14ac:dyDescent="0.25">
      <c r="A14" s="19" t="s">
        <v>73</v>
      </c>
      <c r="B14" s="12">
        <v>926.15</v>
      </c>
      <c r="C14" s="13">
        <v>44560</v>
      </c>
      <c r="D14" s="13">
        <v>44509</v>
      </c>
      <c r="E14" s="13"/>
      <c r="F14" s="13"/>
      <c r="G14" s="1">
        <f t="shared" si="0"/>
        <v>-51</v>
      </c>
      <c r="H14" s="12">
        <f t="shared" si="1"/>
        <v>-47233.65</v>
      </c>
    </row>
    <row r="15" spans="1:8" x14ac:dyDescent="0.25">
      <c r="A15" s="19" t="s">
        <v>74</v>
      </c>
      <c r="B15" s="12">
        <v>4343.6000000000004</v>
      </c>
      <c r="C15" s="13">
        <v>44532</v>
      </c>
      <c r="D15" s="13">
        <v>44509</v>
      </c>
      <c r="E15" s="13"/>
      <c r="F15" s="13"/>
      <c r="G15" s="1">
        <f t="shared" si="0"/>
        <v>-23</v>
      </c>
      <c r="H15" s="12">
        <f t="shared" si="1"/>
        <v>-99902.8</v>
      </c>
    </row>
    <row r="16" spans="1:8" x14ac:dyDescent="0.25">
      <c r="A16" s="19" t="s">
        <v>75</v>
      </c>
      <c r="B16" s="12">
        <v>1171.01</v>
      </c>
      <c r="C16" s="13">
        <v>44592</v>
      </c>
      <c r="D16" s="13">
        <v>44552</v>
      </c>
      <c r="E16" s="13"/>
      <c r="F16" s="13"/>
      <c r="G16" s="1">
        <f t="shared" si="0"/>
        <v>-40</v>
      </c>
      <c r="H16" s="12">
        <f t="shared" si="1"/>
        <v>-46840.4</v>
      </c>
    </row>
    <row r="17" spans="1:8" x14ac:dyDescent="0.25">
      <c r="A17" s="19" t="s">
        <v>76</v>
      </c>
      <c r="B17" s="12">
        <v>376.02</v>
      </c>
      <c r="C17" s="13">
        <v>44553</v>
      </c>
      <c r="D17" s="13">
        <v>44552</v>
      </c>
      <c r="E17" s="13"/>
      <c r="F17" s="13"/>
      <c r="G17" s="1">
        <f t="shared" si="0"/>
        <v>-1</v>
      </c>
      <c r="H17" s="12">
        <f t="shared" si="1"/>
        <v>-376.02</v>
      </c>
    </row>
    <row r="18" spans="1:8" x14ac:dyDescent="0.25">
      <c r="A18" s="19" t="s">
        <v>77</v>
      </c>
      <c r="B18" s="12">
        <v>4737</v>
      </c>
      <c r="C18" s="13">
        <v>44592</v>
      </c>
      <c r="D18" s="13">
        <v>44552</v>
      </c>
      <c r="E18" s="13"/>
      <c r="F18" s="13"/>
      <c r="G18" s="1">
        <f t="shared" si="0"/>
        <v>-40</v>
      </c>
      <c r="H18" s="12">
        <f t="shared" si="1"/>
        <v>-189480</v>
      </c>
    </row>
    <row r="19" spans="1:8" x14ac:dyDescent="0.25">
      <c r="A19" s="19" t="s">
        <v>78</v>
      </c>
      <c r="B19" s="12">
        <v>3245.04</v>
      </c>
      <c r="C19" s="13">
        <v>44571</v>
      </c>
      <c r="D19" s="13">
        <v>44552</v>
      </c>
      <c r="E19" s="13"/>
      <c r="F19" s="13"/>
      <c r="G19" s="1">
        <f t="shared" si="0"/>
        <v>-19</v>
      </c>
      <c r="H19" s="12">
        <f t="shared" si="1"/>
        <v>-61655.76</v>
      </c>
    </row>
    <row r="20" spans="1:8" x14ac:dyDescent="0.25">
      <c r="A20" s="19" t="s">
        <v>79</v>
      </c>
      <c r="B20" s="12">
        <v>505</v>
      </c>
      <c r="C20" s="13">
        <v>44569</v>
      </c>
      <c r="D20" s="13">
        <v>44552</v>
      </c>
      <c r="E20" s="13"/>
      <c r="F20" s="13"/>
      <c r="G20" s="1">
        <f t="shared" si="0"/>
        <v>-17</v>
      </c>
      <c r="H20" s="12">
        <f t="shared" si="1"/>
        <v>-8585</v>
      </c>
    </row>
    <row r="21" spans="1:8" x14ac:dyDescent="0.25">
      <c r="A21" s="19" t="s">
        <v>80</v>
      </c>
      <c r="B21" s="12">
        <v>4306.5</v>
      </c>
      <c r="C21" s="13">
        <v>44564</v>
      </c>
      <c r="D21" s="13">
        <v>44552</v>
      </c>
      <c r="E21" s="13"/>
      <c r="F21" s="13"/>
      <c r="G21" s="1">
        <f t="shared" si="0"/>
        <v>-12</v>
      </c>
      <c r="H21" s="12">
        <f t="shared" si="1"/>
        <v>-51678</v>
      </c>
    </row>
    <row r="22" spans="1:8" x14ac:dyDescent="0.25">
      <c r="A22" s="19" t="s">
        <v>81</v>
      </c>
      <c r="B22" s="12">
        <v>2050</v>
      </c>
      <c r="C22" s="13">
        <v>44592</v>
      </c>
      <c r="D22" s="13">
        <v>44552</v>
      </c>
      <c r="E22" s="13"/>
      <c r="F22" s="13"/>
      <c r="G22" s="1">
        <f t="shared" si="0"/>
        <v>-40</v>
      </c>
      <c r="H22" s="12">
        <f t="shared" si="1"/>
        <v>-82000</v>
      </c>
    </row>
    <row r="23" spans="1:8" x14ac:dyDescent="0.25">
      <c r="A23" s="19" t="s">
        <v>82</v>
      </c>
      <c r="B23" s="12">
        <v>118.85</v>
      </c>
      <c r="C23" s="13">
        <v>44607</v>
      </c>
      <c r="D23" s="13">
        <v>44552</v>
      </c>
      <c r="E23" s="13"/>
      <c r="F23" s="13"/>
      <c r="G23" s="1">
        <f t="shared" si="0"/>
        <v>-55</v>
      </c>
      <c r="H23" s="12">
        <f t="shared" si="1"/>
        <v>-6536.75</v>
      </c>
    </row>
    <row r="24" spans="1:8" x14ac:dyDescent="0.25">
      <c r="A24" s="19" t="s">
        <v>83</v>
      </c>
      <c r="B24" s="12">
        <v>155.57</v>
      </c>
      <c r="C24" s="13">
        <v>44591</v>
      </c>
      <c r="D24" s="13">
        <v>44552</v>
      </c>
      <c r="E24" s="13"/>
      <c r="F24" s="13"/>
      <c r="G24" s="1">
        <f t="shared" si="0"/>
        <v>-39</v>
      </c>
      <c r="H24" s="12">
        <f t="shared" si="1"/>
        <v>-6067.23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sheetProtection algorithmName="SHA-512" hashValue="g3UtvW9DcrNVWBCRKjnM6WrbGp++N6eZzHb/Bo2AP7w3V0vB6wzXEMZXCOa5N44UDyKuQcoslG25Y1+EHbcQIw==" saltValue="HjXkQmHVawopSOWtOM5AuQ==" spinCount="100000" sheet="1" objects="1" scenarios="1"/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2022-05-04T12:25:02Z</dcterms:modified>
</cp:coreProperties>
</file>